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380" activeTab="0"/>
  </bookViews>
  <sheets>
    <sheet name="PRÍJMY" sheetId="1" r:id="rId1"/>
    <sheet name="VÝDAVKY" sheetId="2" r:id="rId2"/>
    <sheet name="SUMARIZÁCIA" sheetId="3" r:id="rId3"/>
  </sheets>
  <definedNames/>
  <calcPr fullCalcOnLoad="1"/>
</workbook>
</file>

<file path=xl/sharedStrings.xml><?xml version="1.0" encoding="utf-8"?>
<sst xmlns="http://schemas.openxmlformats.org/spreadsheetml/2006/main" count="290" uniqueCount="163">
  <si>
    <t>€</t>
  </si>
  <si>
    <t>Bežné výdavky</t>
  </si>
  <si>
    <t>ekonomická klasifikácia</t>
  </si>
  <si>
    <t>Rozpočet</t>
  </si>
  <si>
    <t>Čerpanie k 30.6.2011</t>
  </si>
  <si>
    <t>Zmena rozpočtu</t>
  </si>
  <si>
    <t>spolu</t>
  </si>
  <si>
    <t xml:space="preserve">na rok </t>
  </si>
  <si>
    <t>Skutočnosť</t>
  </si>
  <si>
    <t>Očakávaná  skutočnosť</t>
  </si>
  <si>
    <t>výnos dane z príjmov DÚ</t>
  </si>
  <si>
    <t>daň z pozemkov</t>
  </si>
  <si>
    <t>daň za psa</t>
  </si>
  <si>
    <t>z prenajatých budov</t>
  </si>
  <si>
    <t>PRÍJMY podľa ekonomickej klasifikácie</t>
  </si>
  <si>
    <t>skutočnosť</t>
  </si>
  <si>
    <t>SPOLU</t>
  </si>
  <si>
    <t>Z dobropisov</t>
  </si>
  <si>
    <t>NÁZOV</t>
  </si>
  <si>
    <t>FNC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</si>
  <si>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</si>
  <si>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</si>
  <si>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</si>
  <si>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</si>
  <si>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</si>
  <si>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</si>
  <si>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</si>
  <si>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</si>
  <si>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</si>
  <si>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Plánovanie, manažment a kontrola</t>
  </si>
  <si>
    <t>Členstvo v samosp. org. a združeniach</t>
  </si>
  <si>
    <t>Požiarna ochrana</t>
  </si>
  <si>
    <t>Verejné osvetlenie</t>
  </si>
  <si>
    <t>Odpadové hospodárstvo</t>
  </si>
  <si>
    <t>Kultúra</t>
  </si>
  <si>
    <t>Sociálne služby</t>
  </si>
  <si>
    <t>0320</t>
  </si>
  <si>
    <t>0640</t>
  </si>
  <si>
    <t>0510</t>
  </si>
  <si>
    <t>0451</t>
  </si>
  <si>
    <t>0620</t>
  </si>
  <si>
    <t>0112</t>
  </si>
  <si>
    <t>N Á V R H</t>
  </si>
  <si>
    <t xml:space="preserve">Manažment obce </t>
  </si>
  <si>
    <t>Audit a rating</t>
  </si>
  <si>
    <t>0610</t>
  </si>
  <si>
    <t>Propagácia a marketing</t>
  </si>
  <si>
    <t>Propagácia a prezentácia obce</t>
  </si>
  <si>
    <t>Služby občanom</t>
  </si>
  <si>
    <t>Evidencia obyvateľstva</t>
  </si>
  <si>
    <t>Bývanie</t>
  </si>
  <si>
    <t>Ochrana pred požiarmi</t>
  </si>
  <si>
    <t>Zvoz a odvoz odpadu</t>
  </si>
  <si>
    <t>Doprava</t>
  </si>
  <si>
    <t>Miestne komunikácie</t>
  </si>
  <si>
    <t>Knižnice</t>
  </si>
  <si>
    <t>Pamiatková starostlivosť a nár. kult.</t>
  </si>
  <si>
    <t>Šport</t>
  </si>
  <si>
    <t>Podpora športu</t>
  </si>
  <si>
    <t>0810</t>
  </si>
  <si>
    <t>Prostredie pre život ŽP</t>
  </si>
  <si>
    <t>0630</t>
  </si>
  <si>
    <t>Zásobovanie s vodou</t>
  </si>
  <si>
    <t>Ochrana životného prostredia</t>
  </si>
  <si>
    <t>Aktivačná činnosť VZ</t>
  </si>
  <si>
    <t>10.</t>
  </si>
  <si>
    <t>11.</t>
  </si>
  <si>
    <t>Dávky soc. pomoci občanom</t>
  </si>
  <si>
    <t>Opatrovateľská služba a rozvoz stravy</t>
  </si>
  <si>
    <t>Vzdelávanie</t>
  </si>
  <si>
    <t>Materská škola</t>
  </si>
  <si>
    <t>Školská jedáleň</t>
  </si>
  <si>
    <t>09601</t>
  </si>
  <si>
    <t>1020</t>
  </si>
  <si>
    <t>10201</t>
  </si>
  <si>
    <t>0840</t>
  </si>
  <si>
    <t>Za odber podzemnej vody</t>
  </si>
  <si>
    <t>z účtov finančného hospodárenia</t>
  </si>
  <si>
    <t xml:space="preserve">z vratiek </t>
  </si>
  <si>
    <t>Spolu</t>
  </si>
  <si>
    <t>operácie</t>
  </si>
  <si>
    <t>Dom smútku</t>
  </si>
  <si>
    <t>Daň z bytov</t>
  </si>
  <si>
    <t xml:space="preserve">Očakávaná </t>
  </si>
  <si>
    <t xml:space="preserve">Schválený </t>
  </si>
  <si>
    <t>2018</t>
  </si>
  <si>
    <t>Za užívanie verejného priestranstva</t>
  </si>
  <si>
    <t>0111</t>
  </si>
  <si>
    <t>0820</t>
  </si>
  <si>
    <t>Kultúrne služby- kultúrny dom</t>
  </si>
  <si>
    <t>2019</t>
  </si>
  <si>
    <t xml:space="preserve">    Finančné </t>
  </si>
  <si>
    <t xml:space="preserve">ostatné poplatky </t>
  </si>
  <si>
    <t>Za školy a školské zariadenia</t>
  </si>
  <si>
    <t>Za vypúšťanie odpadových vôd...</t>
  </si>
  <si>
    <t>Od ostatných subjektov VS</t>
  </si>
  <si>
    <t>09111</t>
  </si>
  <si>
    <t>Za predaj výrobkov tovarov a služieb (111)</t>
  </si>
  <si>
    <t xml:space="preserve">za komunálne odpady a drobné stavebné odpady </t>
  </si>
  <si>
    <t>zo ŠR okrem transferu na úhradu N preneseného výkonu (111)</t>
  </si>
  <si>
    <t>Za predaj výrobkov tovarov a služieb (41)</t>
  </si>
  <si>
    <t>Kapitálový rozpočet</t>
  </si>
  <si>
    <t>Bežný rozpočet</t>
  </si>
  <si>
    <t>Z rezervného fondu obce</t>
  </si>
  <si>
    <t>Príjmové finančné operácie</t>
  </si>
  <si>
    <t>2020</t>
  </si>
  <si>
    <t>Kapitálové výdavky</t>
  </si>
  <si>
    <t>2021</t>
  </si>
  <si>
    <t xml:space="preserve">N Á V R H  </t>
  </si>
  <si>
    <t>Za porušenie finančnej disciplíny</t>
  </si>
  <si>
    <t>Za stravné</t>
  </si>
  <si>
    <t>Zo štátneho účelového fondu ( sanácia nelegálnych skládok)</t>
  </si>
  <si>
    <t>Dotácia</t>
  </si>
  <si>
    <t>Spoluúčasť</t>
  </si>
  <si>
    <t>Bežné príjmy</t>
  </si>
  <si>
    <t>Kapitálové príjmy</t>
  </si>
  <si>
    <t>Výdavkové finančné operácie</t>
  </si>
  <si>
    <t>PRÍJMY SPOLU</t>
  </si>
  <si>
    <t>VÝDAVKY SPOLU</t>
  </si>
  <si>
    <t>SUMARIZÁCIA ROZPOČTU</t>
  </si>
  <si>
    <t>2022</t>
  </si>
  <si>
    <t>Z ostatnych fondov obce</t>
  </si>
  <si>
    <t>Inkaso za stravu</t>
  </si>
  <si>
    <t>Nakladanie s odpadovými vodami /COV/</t>
  </si>
  <si>
    <t>Nakladanie s odpadovými vodami/ kanalizacia/</t>
  </si>
  <si>
    <t>Granty+- kanalizácia</t>
  </si>
  <si>
    <t>Zo štátneho účelového fondu - leader</t>
  </si>
  <si>
    <t>Granty( chodniky, COV, zateplenie KD</t>
  </si>
  <si>
    <t>tuzemske bezne granty a transfery</t>
  </si>
  <si>
    <t>Bankove uvery</t>
  </si>
  <si>
    <t>PREBYTKOVÝ</t>
  </si>
  <si>
    <t>Opatrovateľská činnosť</t>
  </si>
  <si>
    <t>Aktivačná činnosť</t>
  </si>
  <si>
    <t>6 mes.</t>
  </si>
  <si>
    <t>TKO</t>
  </si>
  <si>
    <t>510 poč. obyv.</t>
  </si>
  <si>
    <t>REZERVNÝ FOND zaradenie do príjmov</t>
  </si>
  <si>
    <t>KAPITÁLOVÉ GRANTY</t>
  </si>
  <si>
    <t>ČOV</t>
  </si>
  <si>
    <t>CHODNÍKY</t>
  </si>
  <si>
    <t>ZATEPLENIE KULTÚRNHO DOMU 1. ETAPA</t>
  </si>
  <si>
    <t>PROJEKTOVÁ DOKUMENTÁCIA</t>
  </si>
  <si>
    <t>KANALIZÁCIA</t>
  </si>
  <si>
    <t>KAPITÁLOVÉ VÝDAVKY</t>
  </si>
  <si>
    <t>Kanalizácia</t>
  </si>
  <si>
    <t>Projektová dokumentácia KD</t>
  </si>
  <si>
    <t>Zateplenie KD 1. ETAPA</t>
  </si>
  <si>
    <t>Vybudovanie chodníkov v obci</t>
  </si>
  <si>
    <t>GREP</t>
  </si>
  <si>
    <t>Časť dotácia</t>
  </si>
  <si>
    <t>ZVESENÉ, DŇA</t>
  </si>
  <si>
    <t>ROZPOČET SCHVÁLENÝ NA ZASADNUTÍ OZ</t>
  </si>
  <si>
    <t xml:space="preserve"> Rozpočet na rok 2021</t>
  </si>
  <si>
    <t xml:space="preserve">VYVESENÉ, DŇA </t>
  </si>
  <si>
    <t>2023</t>
  </si>
  <si>
    <t>ROZPOČET VÝDAVKY NA ROK  2021</t>
  </si>
  <si>
    <t xml:space="preserve">ZVESENÉ, DŇA </t>
  </si>
  <si>
    <t>príjem z predaja pozemkov</t>
  </si>
  <si>
    <t>daň zo stavieb</t>
  </si>
  <si>
    <t>z prenajatých strojov</t>
  </si>
  <si>
    <t xml:space="preserve">9 mes. </t>
  </si>
  <si>
    <t>23 eur /obyv.</t>
  </si>
  <si>
    <t>NÁVRH ROZPOČTU NA ROK 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</si>
</sst>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[$-41B]d\.\ mmmm\ yyyy"/>
    <numFmt numFmtId="189" formatCode="0.0"/>
    <numFmt numFmtId="190" formatCode="#,##0.0"/>
    <numFmt numFmtId="191" formatCode="#,##0.000"/>
    <numFmt numFmtId="192" formatCode="#,##0.0000"/>
    <numFmt numFmtId="193" formatCode="[$-41B]dddd\,\ d\.\ mmmm\ yyyy"/>
    <numFmt numFmtId="194" formatCode="\P\r\a\vd\a;&quot;Pravda&quot;;&quot;Nepravda&quot;"/>
    <numFmt numFmtId="195" formatCode="[$€-2]\ #\ ##,000_);[Red]\([$¥€-2]\ #\ ##,000\)"/>
    <numFmt numFmtId="196" formatCode="0.000"/>
    <numFmt numFmtId="197" formatCode="0.0000"/>
  </numFmts>
  <fonts count="86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3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34" borderId="0" xfId="0" applyFont="1" applyFill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71" fillId="35" borderId="0" xfId="0" applyFont="1" applyFill="1" applyAlignment="1">
      <alignment/>
    </xf>
    <xf numFmtId="0" fontId="71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72" fillId="0" borderId="10" xfId="0" applyFont="1" applyBorder="1" applyAlignment="1">
      <alignment/>
    </xf>
    <xf numFmtId="49" fontId="73" fillId="38" borderId="11" xfId="0" applyNumberFormat="1" applyFont="1" applyFill="1" applyBorder="1" applyAlignment="1">
      <alignment horizontal="center"/>
    </xf>
    <xf numFmtId="0" fontId="74" fillId="38" borderId="10" xfId="0" applyFont="1" applyFill="1" applyBorder="1" applyAlignment="1">
      <alignment/>
    </xf>
    <xf numFmtId="49" fontId="73" fillId="39" borderId="11" xfId="0" applyNumberFormat="1" applyFont="1" applyFill="1" applyBorder="1" applyAlignment="1">
      <alignment horizontal="center" vertical="center" wrapText="1"/>
    </xf>
    <xf numFmtId="49" fontId="73" fillId="39" borderId="10" xfId="0" applyNumberFormat="1" applyFont="1" applyFill="1" applyBorder="1" applyAlignment="1">
      <alignment horizontal="center" vertical="center" wrapText="1"/>
    </xf>
    <xf numFmtId="49" fontId="73" fillId="37" borderId="12" xfId="0" applyNumberFormat="1" applyFont="1" applyFill="1" applyBorder="1" applyAlignment="1">
      <alignment horizontal="center"/>
    </xf>
    <xf numFmtId="49" fontId="73" fillId="37" borderId="13" xfId="0" applyNumberFormat="1" applyFont="1" applyFill="1" applyBorder="1" applyAlignment="1">
      <alignment horizontal="center"/>
    </xf>
    <xf numFmtId="49" fontId="73" fillId="37" borderId="11" xfId="0" applyNumberFormat="1" applyFont="1" applyFill="1" applyBorder="1" applyAlignment="1">
      <alignment horizontal="center"/>
    </xf>
    <xf numFmtId="49" fontId="72" fillId="37" borderId="13" xfId="0" applyNumberFormat="1" applyFont="1" applyFill="1" applyBorder="1" applyAlignment="1">
      <alignment horizontal="center"/>
    </xf>
    <xf numFmtId="49" fontId="72" fillId="37" borderId="11" xfId="0" applyNumberFormat="1" applyFont="1" applyFill="1" applyBorder="1" applyAlignment="1">
      <alignment horizontal="center"/>
    </xf>
    <xf numFmtId="49" fontId="73" fillId="37" borderId="10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/>
    </xf>
    <xf numFmtId="0" fontId="73" fillId="38" borderId="15" xfId="0" applyFont="1" applyFill="1" applyBorder="1" applyAlignment="1">
      <alignment/>
    </xf>
    <xf numFmtId="0" fontId="73" fillId="38" borderId="14" xfId="0" applyFont="1" applyFill="1" applyBorder="1" applyAlignment="1">
      <alignment/>
    </xf>
    <xf numFmtId="49" fontId="73" fillId="39" borderId="15" xfId="0" applyNumberFormat="1" applyFont="1" applyFill="1" applyBorder="1" applyAlignment="1">
      <alignment horizontal="center" vertical="center" wrapText="1"/>
    </xf>
    <xf numFmtId="49" fontId="73" fillId="39" borderId="14" xfId="0" applyNumberFormat="1" applyFont="1" applyFill="1" applyBorder="1" applyAlignment="1">
      <alignment horizontal="center" vertical="center" wrapText="1"/>
    </xf>
    <xf numFmtId="0" fontId="75" fillId="37" borderId="16" xfId="0" applyFont="1" applyFill="1" applyBorder="1" applyAlignment="1">
      <alignment horizontal="center"/>
    </xf>
    <xf numFmtId="0" fontId="75" fillId="37" borderId="17" xfId="0" applyFont="1" applyFill="1" applyBorder="1" applyAlignment="1">
      <alignment horizontal="center"/>
    </xf>
    <xf numFmtId="49" fontId="73" fillId="37" borderId="14" xfId="0" applyNumberFormat="1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/>
    </xf>
    <xf numFmtId="0" fontId="74" fillId="38" borderId="14" xfId="0" applyFont="1" applyFill="1" applyBorder="1" applyAlignment="1">
      <alignment/>
    </xf>
    <xf numFmtId="0" fontId="74" fillId="37" borderId="0" xfId="0" applyFont="1" applyFill="1" applyBorder="1" applyAlignment="1">
      <alignment horizontal="center"/>
    </xf>
    <xf numFmtId="0" fontId="74" fillId="37" borderId="15" xfId="0" applyFont="1" applyFill="1" applyBorder="1" applyAlignment="1">
      <alignment horizontal="center"/>
    </xf>
    <xf numFmtId="0" fontId="74" fillId="37" borderId="18" xfId="0" applyFont="1" applyFill="1" applyBorder="1" applyAlignment="1">
      <alignment horizontal="center"/>
    </xf>
    <xf numFmtId="0" fontId="74" fillId="37" borderId="17" xfId="0" applyFont="1" applyFill="1" applyBorder="1" applyAlignment="1">
      <alignment horizontal="center"/>
    </xf>
    <xf numFmtId="0" fontId="74" fillId="37" borderId="0" xfId="0" applyFont="1" applyFill="1" applyBorder="1" applyAlignment="1">
      <alignment horizontal="center" vertical="center"/>
    </xf>
    <xf numFmtId="0" fontId="74" fillId="37" borderId="15" xfId="0" applyFont="1" applyFill="1" applyBorder="1" applyAlignment="1">
      <alignment horizontal="center" vertical="center"/>
    </xf>
    <xf numFmtId="49" fontId="73" fillId="39" borderId="18" xfId="0" applyNumberFormat="1" applyFont="1" applyFill="1" applyBorder="1" applyAlignment="1">
      <alignment horizontal="center" vertical="center" wrapText="1"/>
    </xf>
    <xf numFmtId="49" fontId="73" fillId="37" borderId="18" xfId="0" applyNumberFormat="1" applyFont="1" applyFill="1" applyBorder="1" applyAlignment="1">
      <alignment horizontal="center" vertical="center" wrapText="1"/>
    </xf>
    <xf numFmtId="0" fontId="73" fillId="0" borderId="19" xfId="0" applyNumberFormat="1" applyFont="1" applyBorder="1" applyAlignment="1">
      <alignment horizontal="right"/>
    </xf>
    <xf numFmtId="0" fontId="73" fillId="0" borderId="20" xfId="0" applyFont="1" applyBorder="1" applyAlignment="1">
      <alignment horizontal="right"/>
    </xf>
    <xf numFmtId="0" fontId="76" fillId="40" borderId="20" xfId="0" applyFont="1" applyFill="1" applyBorder="1" applyAlignment="1">
      <alignment/>
    </xf>
    <xf numFmtId="49" fontId="73" fillId="40" borderId="20" xfId="0" applyNumberFormat="1" applyFont="1" applyFill="1" applyBorder="1" applyAlignment="1">
      <alignment/>
    </xf>
    <xf numFmtId="4" fontId="73" fillId="0" borderId="20" xfId="0" applyNumberFormat="1" applyFont="1" applyBorder="1" applyAlignment="1">
      <alignment/>
    </xf>
    <xf numFmtId="4" fontId="73" fillId="0" borderId="21" xfId="0" applyNumberFormat="1" applyFont="1" applyBorder="1" applyAlignment="1">
      <alignment/>
    </xf>
    <xf numFmtId="0" fontId="72" fillId="0" borderId="22" xfId="0" applyNumberFormat="1" applyFont="1" applyBorder="1" applyAlignment="1">
      <alignment horizontal="right"/>
    </xf>
    <xf numFmtId="0" fontId="72" fillId="0" borderId="23" xfId="0" applyFont="1" applyBorder="1" applyAlignment="1">
      <alignment horizontal="right"/>
    </xf>
    <xf numFmtId="0" fontId="77" fillId="40" borderId="24" xfId="0" applyFont="1" applyFill="1" applyBorder="1" applyAlignment="1">
      <alignment/>
    </xf>
    <xf numFmtId="49" fontId="73" fillId="40" borderId="23" xfId="0" applyNumberFormat="1" applyFont="1" applyFill="1" applyBorder="1" applyAlignment="1">
      <alignment/>
    </xf>
    <xf numFmtId="4" fontId="72" fillId="0" borderId="23" xfId="0" applyNumberFormat="1" applyFont="1" applyBorder="1" applyAlignment="1">
      <alignment/>
    </xf>
    <xf numFmtId="4" fontId="72" fillId="0" borderId="21" xfId="0" applyNumberFormat="1" applyFont="1" applyBorder="1" applyAlignment="1">
      <alignment/>
    </xf>
    <xf numFmtId="4" fontId="78" fillId="37" borderId="23" xfId="0" applyNumberFormat="1" applyFont="1" applyFill="1" applyBorder="1" applyAlignment="1">
      <alignment/>
    </xf>
    <xf numFmtId="0" fontId="72" fillId="0" borderId="25" xfId="0" applyFont="1" applyBorder="1" applyAlignment="1">
      <alignment horizontal="right"/>
    </xf>
    <xf numFmtId="0" fontId="72" fillId="0" borderId="24" xfId="0" applyFont="1" applyBorder="1" applyAlignment="1">
      <alignment horizontal="right"/>
    </xf>
    <xf numFmtId="49" fontId="73" fillId="40" borderId="24" xfId="0" applyNumberFormat="1" applyFont="1" applyFill="1" applyBorder="1" applyAlignment="1">
      <alignment/>
    </xf>
    <xf numFmtId="4" fontId="72" fillId="40" borderId="26" xfId="0" applyNumberFormat="1" applyFont="1" applyFill="1" applyBorder="1" applyAlignment="1">
      <alignment/>
    </xf>
    <xf numFmtId="4" fontId="78" fillId="37" borderId="24" xfId="0" applyNumberFormat="1" applyFont="1" applyFill="1" applyBorder="1" applyAlignment="1">
      <alignment/>
    </xf>
    <xf numFmtId="0" fontId="77" fillId="40" borderId="24" xfId="0" applyFont="1" applyFill="1" applyBorder="1" applyAlignment="1">
      <alignment/>
    </xf>
    <xf numFmtId="4" fontId="72" fillId="40" borderId="24" xfId="0" applyNumberFormat="1" applyFont="1" applyFill="1" applyBorder="1" applyAlignment="1">
      <alignment/>
    </xf>
    <xf numFmtId="4" fontId="72" fillId="40" borderId="26" xfId="0" applyNumberFormat="1" applyFont="1" applyFill="1" applyBorder="1" applyAlignment="1">
      <alignment/>
    </xf>
    <xf numFmtId="3" fontId="78" fillId="37" borderId="24" xfId="0" applyNumberFormat="1" applyFont="1" applyFill="1" applyBorder="1" applyAlignment="1">
      <alignment horizontal="right"/>
    </xf>
    <xf numFmtId="49" fontId="73" fillId="40" borderId="24" xfId="0" applyNumberFormat="1" applyFont="1" applyFill="1" applyBorder="1" applyAlignment="1">
      <alignment/>
    </xf>
    <xf numFmtId="0" fontId="73" fillId="0" borderId="25" xfId="0" applyFont="1" applyBorder="1" applyAlignment="1">
      <alignment horizontal="right"/>
    </xf>
    <xf numFmtId="0" fontId="73" fillId="0" borderId="24" xfId="0" applyFont="1" applyBorder="1" applyAlignment="1">
      <alignment horizontal="right"/>
    </xf>
    <xf numFmtId="0" fontId="76" fillId="40" borderId="24" xfId="0" applyFont="1" applyFill="1" applyBorder="1" applyAlignment="1">
      <alignment/>
    </xf>
    <xf numFmtId="4" fontId="73" fillId="40" borderId="24" xfId="0" applyNumberFormat="1" applyFont="1" applyFill="1" applyBorder="1" applyAlignment="1">
      <alignment/>
    </xf>
    <xf numFmtId="4" fontId="73" fillId="40" borderId="26" xfId="0" applyNumberFormat="1" applyFont="1" applyFill="1" applyBorder="1" applyAlignment="1">
      <alignment/>
    </xf>
    <xf numFmtId="4" fontId="73" fillId="40" borderId="24" xfId="0" applyNumberFormat="1" applyFont="1" applyFill="1" applyBorder="1" applyAlignment="1">
      <alignment horizontal="right"/>
    </xf>
    <xf numFmtId="4" fontId="73" fillId="40" borderId="26" xfId="0" applyNumberFormat="1" applyFont="1" applyFill="1" applyBorder="1" applyAlignment="1">
      <alignment horizontal="right"/>
    </xf>
    <xf numFmtId="0" fontId="76" fillId="40" borderId="24" xfId="0" applyFont="1" applyFill="1" applyBorder="1" applyAlignment="1">
      <alignment/>
    </xf>
    <xf numFmtId="4" fontId="73" fillId="0" borderId="26" xfId="0" applyNumberFormat="1" applyFont="1" applyFill="1" applyBorder="1" applyAlignment="1">
      <alignment horizontal="right"/>
    </xf>
    <xf numFmtId="4" fontId="72" fillId="40" borderId="24" xfId="0" applyNumberFormat="1" applyFont="1" applyFill="1" applyBorder="1" applyAlignment="1">
      <alignment horizontal="right"/>
    </xf>
    <xf numFmtId="4" fontId="72" fillId="40" borderId="26" xfId="0" applyNumberFormat="1" applyFont="1" applyFill="1" applyBorder="1" applyAlignment="1">
      <alignment horizontal="right"/>
    </xf>
    <xf numFmtId="4" fontId="73" fillId="0" borderId="26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72" fillId="40" borderId="24" xfId="0" applyNumberFormat="1" applyFont="1" applyFill="1" applyBorder="1" applyAlignment="1">
      <alignment/>
    </xf>
    <xf numFmtId="49" fontId="73" fillId="40" borderId="27" xfId="0" applyNumberFormat="1" applyFont="1" applyFill="1" applyBorder="1" applyAlignment="1">
      <alignment/>
    </xf>
    <xf numFmtId="4" fontId="72" fillId="40" borderId="27" xfId="0" applyNumberFormat="1" applyFont="1" applyFill="1" applyBorder="1" applyAlignment="1">
      <alignment/>
    </xf>
    <xf numFmtId="4" fontId="72" fillId="40" borderId="28" xfId="0" applyNumberFormat="1" applyFont="1" applyFill="1" applyBorder="1" applyAlignment="1">
      <alignment/>
    </xf>
    <xf numFmtId="3" fontId="78" fillId="37" borderId="27" xfId="0" applyNumberFormat="1" applyFont="1" applyFill="1" applyBorder="1" applyAlignment="1">
      <alignment horizontal="right"/>
    </xf>
    <xf numFmtId="0" fontId="72" fillId="0" borderId="29" xfId="0" applyFont="1" applyBorder="1" applyAlignment="1">
      <alignment horizontal="right"/>
    </xf>
    <xf numFmtId="0" fontId="72" fillId="0" borderId="27" xfId="0" applyFont="1" applyBorder="1" applyAlignment="1">
      <alignment horizontal="right"/>
    </xf>
    <xf numFmtId="0" fontId="77" fillId="40" borderId="27" xfId="0" applyFont="1" applyFill="1" applyBorder="1" applyAlignment="1">
      <alignment/>
    </xf>
    <xf numFmtId="0" fontId="72" fillId="0" borderId="30" xfId="0" applyFont="1" applyBorder="1" applyAlignment="1">
      <alignment horizontal="right"/>
    </xf>
    <xf numFmtId="0" fontId="72" fillId="0" borderId="31" xfId="0" applyFont="1" applyBorder="1" applyAlignment="1">
      <alignment horizontal="right"/>
    </xf>
    <xf numFmtId="0" fontId="73" fillId="41" borderId="32" xfId="0" applyFont="1" applyFill="1" applyBorder="1" applyAlignment="1">
      <alignment/>
    </xf>
    <xf numFmtId="4" fontId="73" fillId="41" borderId="33" xfId="0" applyNumberFormat="1" applyFont="1" applyFill="1" applyBorder="1" applyAlignment="1">
      <alignment/>
    </xf>
    <xf numFmtId="4" fontId="73" fillId="41" borderId="34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2" fontId="81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35" xfId="0" applyFont="1" applyBorder="1" applyAlignment="1">
      <alignment/>
    </xf>
    <xf numFmtId="0" fontId="69" fillId="0" borderId="19" xfId="0" applyFont="1" applyBorder="1" applyAlignment="1">
      <alignment/>
    </xf>
    <xf numFmtId="2" fontId="69" fillId="0" borderId="36" xfId="0" applyNumberFormat="1" applyFont="1" applyBorder="1" applyAlignment="1">
      <alignment/>
    </xf>
    <xf numFmtId="2" fontId="69" fillId="42" borderId="20" xfId="0" applyNumberFormat="1" applyFont="1" applyFill="1" applyBorder="1" applyAlignment="1">
      <alignment/>
    </xf>
    <xf numFmtId="2" fontId="69" fillId="0" borderId="20" xfId="0" applyNumberFormat="1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25" xfId="0" applyFont="1" applyBorder="1" applyAlignment="1">
      <alignment/>
    </xf>
    <xf numFmtId="2" fontId="69" fillId="0" borderId="38" xfId="0" applyNumberFormat="1" applyFont="1" applyBorder="1" applyAlignment="1">
      <alignment/>
    </xf>
    <xf numFmtId="2" fontId="69" fillId="42" borderId="24" xfId="0" applyNumberFormat="1" applyFont="1" applyFill="1" applyBorder="1" applyAlignment="1">
      <alignment/>
    </xf>
    <xf numFmtId="2" fontId="69" fillId="0" borderId="24" xfId="0" applyNumberFormat="1" applyFont="1" applyBorder="1" applyAlignment="1">
      <alignment/>
    </xf>
    <xf numFmtId="2" fontId="79" fillId="0" borderId="0" xfId="0" applyNumberFormat="1" applyFont="1" applyAlignment="1">
      <alignment/>
    </xf>
    <xf numFmtId="0" fontId="69" fillId="0" borderId="24" xfId="0" applyFont="1" applyBorder="1" applyAlignment="1">
      <alignment/>
    </xf>
    <xf numFmtId="0" fontId="69" fillId="0" borderId="39" xfId="0" applyFont="1" applyBorder="1" applyAlignment="1">
      <alignment/>
    </xf>
    <xf numFmtId="0" fontId="69" fillId="0" borderId="40" xfId="0" applyFont="1" applyBorder="1" applyAlignment="1">
      <alignment/>
    </xf>
    <xf numFmtId="2" fontId="69" fillId="0" borderId="40" xfId="0" applyNumberFormat="1" applyFont="1" applyBorder="1" applyAlignment="1">
      <alignment/>
    </xf>
    <xf numFmtId="2" fontId="69" fillId="42" borderId="40" xfId="0" applyNumberFormat="1" applyFont="1" applyFill="1" applyBorder="1" applyAlignment="1">
      <alignment/>
    </xf>
    <xf numFmtId="0" fontId="69" fillId="0" borderId="41" xfId="0" applyFont="1" applyBorder="1" applyAlignment="1">
      <alignment/>
    </xf>
    <xf numFmtId="0" fontId="81" fillId="0" borderId="42" xfId="0" applyFont="1" applyBorder="1" applyAlignment="1">
      <alignment/>
    </xf>
    <xf numFmtId="2" fontId="81" fillId="0" borderId="43" xfId="0" applyNumberFormat="1" applyFont="1" applyBorder="1" applyAlignment="1">
      <alignment/>
    </xf>
    <xf numFmtId="2" fontId="80" fillId="0" borderId="0" xfId="0" applyNumberFormat="1" applyFont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69" fillId="0" borderId="30" xfId="0" applyFont="1" applyBorder="1" applyAlignment="1">
      <alignment/>
    </xf>
    <xf numFmtId="0" fontId="81" fillId="0" borderId="43" xfId="0" applyFont="1" applyBorder="1" applyAlignment="1">
      <alignment/>
    </xf>
    <xf numFmtId="0" fontId="69" fillId="0" borderId="22" xfId="0" applyFont="1" applyBorder="1" applyAlignment="1">
      <alignment/>
    </xf>
    <xf numFmtId="2" fontId="69" fillId="0" borderId="23" xfId="0" applyNumberFormat="1" applyFont="1" applyBorder="1" applyAlignment="1">
      <alignment/>
    </xf>
    <xf numFmtId="0" fontId="69" fillId="0" borderId="42" xfId="0" applyFont="1" applyBorder="1" applyAlignment="1">
      <alignment/>
    </xf>
    <xf numFmtId="0" fontId="81" fillId="0" borderId="33" xfId="0" applyFont="1" applyBorder="1" applyAlignment="1">
      <alignment/>
    </xf>
    <xf numFmtId="2" fontId="81" fillId="0" borderId="33" xfId="0" applyNumberFormat="1" applyFont="1" applyBorder="1" applyAlignment="1">
      <alignment/>
    </xf>
    <xf numFmtId="0" fontId="70" fillId="0" borderId="0" xfId="0" applyFont="1" applyAlignment="1">
      <alignment/>
    </xf>
    <xf numFmtId="2" fontId="71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9" fillId="0" borderId="29" xfId="0" applyFont="1" applyBorder="1" applyAlignment="1">
      <alignment/>
    </xf>
    <xf numFmtId="0" fontId="69" fillId="0" borderId="27" xfId="0" applyFont="1" applyBorder="1" applyAlignment="1">
      <alignment/>
    </xf>
    <xf numFmtId="2" fontId="69" fillId="0" borderId="27" xfId="0" applyNumberFormat="1" applyFont="1" applyBorder="1" applyAlignment="1">
      <alignment/>
    </xf>
    <xf numFmtId="2" fontId="69" fillId="42" borderId="27" xfId="0" applyNumberFormat="1" applyFont="1" applyFill="1" applyBorder="1" applyAlignment="1">
      <alignment/>
    </xf>
    <xf numFmtId="0" fontId="69" fillId="0" borderId="23" xfId="0" applyFont="1" applyBorder="1" applyAlignment="1">
      <alignment/>
    </xf>
    <xf numFmtId="0" fontId="79" fillId="3" borderId="30" xfId="0" applyFont="1" applyFill="1" applyBorder="1" applyAlignment="1">
      <alignment/>
    </xf>
    <xf numFmtId="0" fontId="71" fillId="3" borderId="33" xfId="0" applyFont="1" applyFill="1" applyBorder="1" applyAlignment="1">
      <alignment/>
    </xf>
    <xf numFmtId="0" fontId="79" fillId="3" borderId="19" xfId="0" applyFont="1" applyFill="1" applyBorder="1" applyAlignment="1">
      <alignment/>
    </xf>
    <xf numFmtId="0" fontId="71" fillId="3" borderId="20" xfId="0" applyFont="1" applyFill="1" applyBorder="1" applyAlignment="1">
      <alignment/>
    </xf>
    <xf numFmtId="0" fontId="79" fillId="3" borderId="12" xfId="0" applyFont="1" applyFill="1" applyBorder="1" applyAlignment="1">
      <alignment/>
    </xf>
    <xf numFmtId="0" fontId="71" fillId="3" borderId="44" xfId="0" applyFont="1" applyFill="1" applyBorder="1" applyAlignment="1">
      <alignment/>
    </xf>
    <xf numFmtId="0" fontId="71" fillId="3" borderId="45" xfId="0" applyFont="1" applyFill="1" applyBorder="1" applyAlignment="1">
      <alignment/>
    </xf>
    <xf numFmtId="0" fontId="71" fillId="3" borderId="46" xfId="0" applyFont="1" applyFill="1" applyBorder="1" applyAlignment="1">
      <alignment/>
    </xf>
    <xf numFmtId="4" fontId="84" fillId="0" borderId="20" xfId="0" applyNumberFormat="1" applyFont="1" applyBorder="1" applyAlignment="1">
      <alignment/>
    </xf>
    <xf numFmtId="4" fontId="84" fillId="40" borderId="24" xfId="0" applyNumberFormat="1" applyFont="1" applyFill="1" applyBorder="1" applyAlignment="1">
      <alignment/>
    </xf>
    <xf numFmtId="4" fontId="84" fillId="40" borderId="24" xfId="0" applyNumberFormat="1" applyFont="1" applyFill="1" applyBorder="1" applyAlignment="1">
      <alignment horizontal="right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2" fontId="79" fillId="0" borderId="0" xfId="0" applyNumberFormat="1" applyFont="1" applyBorder="1" applyAlignment="1">
      <alignment/>
    </xf>
    <xf numFmtId="3" fontId="79" fillId="0" borderId="0" xfId="0" applyNumberFormat="1" applyFont="1" applyBorder="1" applyAlignment="1">
      <alignment/>
    </xf>
    <xf numFmtId="2" fontId="80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79" fillId="0" borderId="0" xfId="0" applyFont="1" applyAlignment="1">
      <alignment/>
    </xf>
    <xf numFmtId="0" fontId="67" fillId="0" borderId="0" xfId="0" applyFont="1" applyAlignment="1">
      <alignment/>
    </xf>
    <xf numFmtId="0" fontId="80" fillId="0" borderId="0" xfId="0" applyFont="1" applyAlignment="1">
      <alignment/>
    </xf>
    <xf numFmtId="4" fontId="84" fillId="40" borderId="26" xfId="0" applyNumberFormat="1" applyFont="1" applyFill="1" applyBorder="1" applyAlignment="1">
      <alignment/>
    </xf>
    <xf numFmtId="4" fontId="84" fillId="0" borderId="26" xfId="0" applyNumberFormat="1" applyFont="1" applyFill="1" applyBorder="1" applyAlignment="1">
      <alignment horizontal="right"/>
    </xf>
    <xf numFmtId="4" fontId="84" fillId="0" borderId="26" xfId="0" applyNumberFormat="1" applyFont="1" applyFill="1" applyBorder="1" applyAlignment="1">
      <alignment/>
    </xf>
    <xf numFmtId="3" fontId="78" fillId="37" borderId="24" xfId="0" applyNumberFormat="1" applyFont="1" applyFill="1" applyBorder="1" applyAlignment="1">
      <alignment/>
    </xf>
    <xf numFmtId="4" fontId="84" fillId="41" borderId="34" xfId="0" applyNumberFormat="1" applyFont="1" applyFill="1" applyBorder="1" applyAlignment="1">
      <alignment/>
    </xf>
    <xf numFmtId="9" fontId="79" fillId="0" borderId="0" xfId="0" applyNumberFormat="1" applyFont="1" applyAlignment="1">
      <alignment/>
    </xf>
    <xf numFmtId="2" fontId="80" fillId="0" borderId="0" xfId="0" applyNumberFormat="1" applyFont="1" applyAlignment="1">
      <alignment/>
    </xf>
    <xf numFmtId="0" fontId="72" fillId="0" borderId="0" xfId="0" applyFont="1" applyBorder="1" applyAlignment="1">
      <alignment horizontal="right"/>
    </xf>
    <xf numFmtId="0" fontId="73" fillId="41" borderId="0" xfId="0" applyFont="1" applyFill="1" applyBorder="1" applyAlignment="1">
      <alignment/>
    </xf>
    <xf numFmtId="4" fontId="73" fillId="41" borderId="0" xfId="0" applyNumberFormat="1" applyFont="1" applyFill="1" applyBorder="1" applyAlignment="1">
      <alignment/>
    </xf>
    <xf numFmtId="4" fontId="84" fillId="41" borderId="0" xfId="0" applyNumberFormat="1" applyFont="1" applyFill="1" applyBorder="1" applyAlignment="1">
      <alignment/>
    </xf>
    <xf numFmtId="14" fontId="69" fillId="0" borderId="0" xfId="0" applyNumberFormat="1" applyFont="1" applyAlignment="1">
      <alignment/>
    </xf>
    <xf numFmtId="2" fontId="81" fillId="35" borderId="24" xfId="0" applyNumberFormat="1" applyFont="1" applyFill="1" applyBorder="1" applyAlignment="1">
      <alignment/>
    </xf>
    <xf numFmtId="2" fontId="69" fillId="0" borderId="47" xfId="0" applyNumberFormat="1" applyFont="1" applyBorder="1" applyAlignment="1">
      <alignment/>
    </xf>
    <xf numFmtId="0" fontId="71" fillId="35" borderId="46" xfId="0" applyFont="1" applyFill="1" applyBorder="1" applyAlignment="1">
      <alignment/>
    </xf>
    <xf numFmtId="0" fontId="71" fillId="0" borderId="46" xfId="0" applyFont="1" applyBorder="1" applyAlignment="1">
      <alignment/>
    </xf>
    <xf numFmtId="0" fontId="71" fillId="0" borderId="48" xfId="0" applyFont="1" applyBorder="1" applyAlignment="1">
      <alignment/>
    </xf>
    <xf numFmtId="2" fontId="81" fillId="0" borderId="0" xfId="0" applyNumberFormat="1" applyFont="1" applyFill="1" applyBorder="1" applyAlignment="1">
      <alignment/>
    </xf>
    <xf numFmtId="0" fontId="71" fillId="35" borderId="33" xfId="0" applyFont="1" applyFill="1" applyBorder="1" applyAlignment="1">
      <alignment/>
    </xf>
    <xf numFmtId="0" fontId="71" fillId="0" borderId="33" xfId="0" applyFont="1" applyBorder="1" applyAlignment="1">
      <alignment/>
    </xf>
    <xf numFmtId="0" fontId="71" fillId="0" borderId="31" xfId="0" applyFont="1" applyBorder="1" applyAlignment="1">
      <alignment/>
    </xf>
    <xf numFmtId="2" fontId="69" fillId="35" borderId="20" xfId="0" applyNumberFormat="1" applyFont="1" applyFill="1" applyBorder="1" applyAlignment="1">
      <alignment/>
    </xf>
    <xf numFmtId="2" fontId="69" fillId="0" borderId="49" xfId="0" applyNumberFormat="1" applyFont="1" applyBorder="1" applyAlignment="1">
      <alignment/>
    </xf>
    <xf numFmtId="2" fontId="81" fillId="35" borderId="40" xfId="0" applyNumberFormat="1" applyFont="1" applyFill="1" applyBorder="1" applyAlignment="1">
      <alignment/>
    </xf>
    <xf numFmtId="2" fontId="69" fillId="0" borderId="50" xfId="0" applyNumberFormat="1" applyFont="1" applyBorder="1" applyAlignment="1">
      <alignment/>
    </xf>
    <xf numFmtId="2" fontId="81" fillId="36" borderId="43" xfId="0" applyNumberFormat="1" applyFont="1" applyFill="1" applyBorder="1" applyAlignment="1">
      <alignment/>
    </xf>
    <xf numFmtId="2" fontId="69" fillId="35" borderId="23" xfId="0" applyNumberFormat="1" applyFont="1" applyFill="1" applyBorder="1" applyAlignment="1">
      <alignment/>
    </xf>
    <xf numFmtId="2" fontId="69" fillId="0" borderId="51" xfId="0" applyNumberFormat="1" applyFont="1" applyBorder="1" applyAlignment="1">
      <alignment/>
    </xf>
    <xf numFmtId="2" fontId="69" fillId="35" borderId="43" xfId="0" applyNumberFormat="1" applyFont="1" applyFill="1" applyBorder="1" applyAlignment="1">
      <alignment/>
    </xf>
    <xf numFmtId="2" fontId="69" fillId="0" borderId="43" xfId="0" applyNumberFormat="1" applyFont="1" applyBorder="1" applyAlignment="1">
      <alignment/>
    </xf>
    <xf numFmtId="2" fontId="69" fillId="0" borderId="52" xfId="0" applyNumberFormat="1" applyFont="1" applyBorder="1" applyAlignment="1">
      <alignment/>
    </xf>
    <xf numFmtId="2" fontId="69" fillId="0" borderId="53" xfId="0" applyNumberFormat="1" applyFont="1" applyBorder="1" applyAlignment="1">
      <alignment/>
    </xf>
    <xf numFmtId="2" fontId="81" fillId="36" borderId="33" xfId="0" applyNumberFormat="1" applyFont="1" applyFill="1" applyBorder="1" applyAlignment="1">
      <alignment/>
    </xf>
    <xf numFmtId="2" fontId="69" fillId="0" borderId="0" xfId="0" applyNumberFormat="1" applyFont="1" applyAlignment="1">
      <alignment/>
    </xf>
    <xf numFmtId="0" fontId="72" fillId="0" borderId="0" xfId="0" applyFont="1" applyBorder="1" applyAlignment="1">
      <alignment horizontal="right"/>
    </xf>
    <xf numFmtId="0" fontId="73" fillId="41" borderId="0" xfId="0" applyFont="1" applyFill="1" applyBorder="1" applyAlignment="1">
      <alignment/>
    </xf>
    <xf numFmtId="4" fontId="73" fillId="41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81" fillId="0" borderId="0" xfId="0" applyFont="1" applyBorder="1" applyAlignment="1">
      <alignment/>
    </xf>
    <xf numFmtId="0" fontId="69" fillId="0" borderId="0" xfId="0" applyFont="1" applyBorder="1" applyAlignment="1">
      <alignment/>
    </xf>
    <xf numFmtId="2" fontId="69" fillId="0" borderId="0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2" fontId="81" fillId="0" borderId="0" xfId="0" applyNumberFormat="1" applyFont="1" applyBorder="1" applyAlignment="1">
      <alignment/>
    </xf>
    <xf numFmtId="4" fontId="72" fillId="37" borderId="23" xfId="0" applyNumberFormat="1" applyFont="1" applyFill="1" applyBorder="1" applyAlignment="1">
      <alignment/>
    </xf>
    <xf numFmtId="4" fontId="72" fillId="37" borderId="24" xfId="0" applyNumberFormat="1" applyFont="1" applyFill="1" applyBorder="1" applyAlignment="1">
      <alignment/>
    </xf>
    <xf numFmtId="4" fontId="72" fillId="37" borderId="21" xfId="0" applyNumberFormat="1" applyFont="1" applyFill="1" applyBorder="1" applyAlignment="1">
      <alignment/>
    </xf>
    <xf numFmtId="4" fontId="72" fillId="37" borderId="24" xfId="0" applyNumberFormat="1" applyFont="1" applyFill="1" applyBorder="1" applyAlignment="1">
      <alignment/>
    </xf>
    <xf numFmtId="4" fontId="72" fillId="37" borderId="26" xfId="0" applyNumberFormat="1" applyFont="1" applyFill="1" applyBorder="1" applyAlignment="1">
      <alignment/>
    </xf>
    <xf numFmtId="3" fontId="72" fillId="37" borderId="24" xfId="0" applyNumberFormat="1" applyFont="1" applyFill="1" applyBorder="1" applyAlignment="1">
      <alignment/>
    </xf>
    <xf numFmtId="4" fontId="72" fillId="37" borderId="26" xfId="0" applyNumberFormat="1" applyFont="1" applyFill="1" applyBorder="1" applyAlignment="1">
      <alignment/>
    </xf>
    <xf numFmtId="4" fontId="72" fillId="37" borderId="27" xfId="0" applyNumberFormat="1" applyFont="1" applyFill="1" applyBorder="1" applyAlignment="1">
      <alignment/>
    </xf>
    <xf numFmtId="4" fontId="72" fillId="37" borderId="27" xfId="0" applyNumberFormat="1" applyFont="1" applyFill="1" applyBorder="1" applyAlignment="1">
      <alignment/>
    </xf>
    <xf numFmtId="4" fontId="72" fillId="37" borderId="28" xfId="0" applyNumberFormat="1" applyFont="1" applyFill="1" applyBorder="1" applyAlignment="1">
      <alignment/>
    </xf>
    <xf numFmtId="4" fontId="73" fillId="0" borderId="54" xfId="0" applyNumberFormat="1" applyFont="1" applyBorder="1" applyAlignment="1">
      <alignment/>
    </xf>
    <xf numFmtId="4" fontId="72" fillId="0" borderId="55" xfId="0" applyNumberFormat="1" applyFont="1" applyBorder="1" applyAlignment="1">
      <alignment/>
    </xf>
    <xf numFmtId="4" fontId="72" fillId="40" borderId="55" xfId="0" applyNumberFormat="1" applyFont="1" applyFill="1" applyBorder="1" applyAlignment="1">
      <alignment/>
    </xf>
    <xf numFmtId="4" fontId="72" fillId="40" borderId="55" xfId="0" applyNumberFormat="1" applyFont="1" applyFill="1" applyBorder="1" applyAlignment="1">
      <alignment/>
    </xf>
    <xf numFmtId="4" fontId="73" fillId="40" borderId="55" xfId="0" applyNumberFormat="1" applyFont="1" applyFill="1" applyBorder="1" applyAlignment="1">
      <alignment/>
    </xf>
    <xf numFmtId="4" fontId="73" fillId="40" borderId="55" xfId="0" applyNumberFormat="1" applyFont="1" applyFill="1" applyBorder="1" applyAlignment="1">
      <alignment horizontal="right"/>
    </xf>
    <xf numFmtId="4" fontId="73" fillId="0" borderId="55" xfId="0" applyNumberFormat="1" applyFont="1" applyFill="1" applyBorder="1" applyAlignment="1">
      <alignment horizontal="right"/>
    </xf>
    <xf numFmtId="4" fontId="72" fillId="40" borderId="55" xfId="0" applyNumberFormat="1" applyFont="1" applyFill="1" applyBorder="1" applyAlignment="1">
      <alignment horizontal="right"/>
    </xf>
    <xf numFmtId="4" fontId="73" fillId="0" borderId="55" xfId="0" applyNumberFormat="1" applyFont="1" applyFill="1" applyBorder="1" applyAlignment="1">
      <alignment/>
    </xf>
    <xf numFmtId="4" fontId="72" fillId="40" borderId="56" xfId="0" applyNumberFormat="1" applyFont="1" applyFill="1" applyBorder="1" applyAlignment="1">
      <alignment/>
    </xf>
    <xf numFmtId="2" fontId="71" fillId="36" borderId="0" xfId="0" applyNumberFormat="1" applyFont="1" applyFill="1" applyBorder="1" applyAlignment="1">
      <alignment/>
    </xf>
    <xf numFmtId="2" fontId="81" fillId="35" borderId="20" xfId="0" applyNumberFormat="1" applyFont="1" applyFill="1" applyBorder="1" applyAlignment="1">
      <alignment/>
    </xf>
    <xf numFmtId="4" fontId="73" fillId="0" borderId="26" xfId="0" applyNumberFormat="1" applyFont="1" applyBorder="1" applyAlignment="1">
      <alignment/>
    </xf>
    <xf numFmtId="4" fontId="72" fillId="37" borderId="28" xfId="0" applyNumberFormat="1" applyFont="1" applyFill="1" applyBorder="1" applyAlignment="1">
      <alignment/>
    </xf>
    <xf numFmtId="4" fontId="73" fillId="0" borderId="0" xfId="0" applyNumberFormat="1" applyFont="1" applyAlignment="1">
      <alignment/>
    </xf>
    <xf numFmtId="4" fontId="73" fillId="0" borderId="23" xfId="0" applyNumberFormat="1" applyFont="1" applyBorder="1" applyAlignment="1">
      <alignment/>
    </xf>
    <xf numFmtId="4" fontId="81" fillId="0" borderId="23" xfId="0" applyNumberFormat="1" applyFont="1" applyBorder="1" applyAlignment="1">
      <alignment/>
    </xf>
    <xf numFmtId="4" fontId="69" fillId="37" borderId="24" xfId="0" applyNumberFormat="1" applyFont="1" applyFill="1" applyBorder="1" applyAlignment="1">
      <alignment/>
    </xf>
    <xf numFmtId="4" fontId="72" fillId="0" borderId="0" xfId="0" applyNumberFormat="1" applyFont="1" applyAlignment="1">
      <alignment/>
    </xf>
    <xf numFmtId="4" fontId="69" fillId="37" borderId="23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4" fontId="73" fillId="0" borderId="24" xfId="0" applyNumberFormat="1" applyFont="1" applyFill="1" applyBorder="1" applyAlignment="1">
      <alignment/>
    </xf>
    <xf numFmtId="4" fontId="72" fillId="37" borderId="24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4" fontId="69" fillId="37" borderId="27" xfId="0" applyNumberFormat="1" applyFont="1" applyFill="1" applyBorder="1" applyAlignment="1">
      <alignment/>
    </xf>
    <xf numFmtId="4" fontId="69" fillId="37" borderId="5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5" fillId="37" borderId="41" xfId="0" applyFont="1" applyFill="1" applyBorder="1" applyAlignment="1">
      <alignment horizontal="center"/>
    </xf>
    <xf numFmtId="0" fontId="75" fillId="37" borderId="16" xfId="0" applyFont="1" applyFill="1" applyBorder="1" applyAlignment="1">
      <alignment horizontal="center"/>
    </xf>
    <xf numFmtId="0" fontId="75" fillId="37" borderId="17" xfId="0" applyFont="1" applyFill="1" applyBorder="1" applyAlignment="1">
      <alignment horizontal="center"/>
    </xf>
    <xf numFmtId="0" fontId="74" fillId="37" borderId="19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20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85" fillId="37" borderId="20" xfId="0" applyFont="1" applyFill="1" applyBorder="1" applyAlignment="1">
      <alignment horizontal="center" vertical="center" wrapText="1"/>
    </xf>
    <xf numFmtId="0" fontId="85" fillId="37" borderId="40" xfId="0" applyFont="1" applyFill="1" applyBorder="1" applyAlignment="1">
      <alignment horizontal="center" vertical="center" wrapText="1"/>
    </xf>
    <xf numFmtId="0" fontId="74" fillId="37" borderId="48" xfId="0" applyFont="1" applyFill="1" applyBorder="1" applyAlignment="1">
      <alignment horizontal="center" vertical="center"/>
    </xf>
    <xf numFmtId="0" fontId="74" fillId="37" borderId="52" xfId="0" applyFont="1" applyFill="1" applyBorder="1" applyAlignment="1">
      <alignment horizontal="center" vertical="center"/>
    </xf>
    <xf numFmtId="0" fontId="74" fillId="37" borderId="46" xfId="0" applyFont="1" applyFill="1" applyBorder="1" applyAlignment="1">
      <alignment horizontal="center" vertical="center"/>
    </xf>
    <xf numFmtId="0" fontId="74" fillId="37" borderId="43" xfId="0" applyFont="1" applyFill="1" applyBorder="1" applyAlignment="1">
      <alignment horizontal="center" vertical="center"/>
    </xf>
    <xf numFmtId="0" fontId="85" fillId="37" borderId="46" xfId="0" applyFont="1" applyFill="1" applyBorder="1" applyAlignment="1">
      <alignment horizontal="center" vertical="center" wrapText="1"/>
    </xf>
    <xf numFmtId="0" fontId="85" fillId="37" borderId="43" xfId="0" applyFont="1" applyFill="1" applyBorder="1" applyAlignment="1">
      <alignment horizontal="center" vertical="center" wrapText="1"/>
    </xf>
    <xf numFmtId="0" fontId="74" fillId="37" borderId="49" xfId="0" applyFont="1" applyFill="1" applyBorder="1" applyAlignment="1">
      <alignment horizontal="center" vertical="center"/>
    </xf>
    <xf numFmtId="0" fontId="74" fillId="37" borderId="5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34" zoomScaleNormal="134" zoomScalePageLayoutView="0" workbookViewId="0" topLeftCell="A61">
      <selection activeCell="I6" sqref="I6"/>
    </sheetView>
  </sheetViews>
  <sheetFormatPr defaultColWidth="8.8515625" defaultRowHeight="12.75"/>
  <cols>
    <col min="1" max="1" width="7.140625" style="106" customWidth="1"/>
    <col min="2" max="2" width="47.28125" style="106" customWidth="1"/>
    <col min="3" max="3" width="12.57421875" style="106" bestFit="1" customWidth="1"/>
    <col min="4" max="4" width="11.28125" style="106" bestFit="1" customWidth="1"/>
    <col min="5" max="5" width="12.140625" style="106" bestFit="1" customWidth="1"/>
    <col min="6" max="6" width="11.140625" style="106" customWidth="1"/>
    <col min="7" max="7" width="12.421875" style="106" customWidth="1"/>
    <col min="8" max="8" width="11.28125" style="106" customWidth="1"/>
    <col min="9" max="9" width="11.00390625" style="106" customWidth="1"/>
    <col min="10" max="10" width="9.7109375" style="106" bestFit="1" customWidth="1"/>
    <col min="11" max="16384" width="8.8515625" style="106" customWidth="1"/>
  </cols>
  <sheetData>
    <row r="1" spans="1:9" ht="18.75">
      <c r="A1" s="10"/>
      <c r="B1" s="11" t="s">
        <v>108</v>
      </c>
      <c r="C1" s="11"/>
      <c r="D1" s="11"/>
      <c r="E1" s="10"/>
      <c r="F1" s="10"/>
      <c r="G1" s="10"/>
      <c r="H1" s="10"/>
      <c r="I1" s="10"/>
    </row>
    <row r="2" spans="1:9" ht="15.75">
      <c r="A2" s="102"/>
      <c r="B2" s="16" t="s">
        <v>152</v>
      </c>
      <c r="C2" s="16"/>
      <c r="D2" s="16"/>
      <c r="E2" s="10"/>
      <c r="F2" s="10"/>
      <c r="G2" s="10"/>
      <c r="H2" s="10"/>
      <c r="I2" s="10"/>
    </row>
    <row r="3" spans="1:9" ht="15.75">
      <c r="A3" s="10"/>
      <c r="B3" s="107"/>
      <c r="C3" s="107"/>
      <c r="D3" s="107"/>
      <c r="E3" s="10"/>
      <c r="F3" s="10"/>
      <c r="G3" s="10"/>
      <c r="H3" s="10"/>
      <c r="I3" s="10"/>
    </row>
    <row r="4" spans="2:6" ht="15.75">
      <c r="B4" s="107" t="s">
        <v>14</v>
      </c>
      <c r="C4" s="107"/>
      <c r="D4" s="107"/>
      <c r="E4" s="10"/>
      <c r="F4" s="10" t="s">
        <v>83</v>
      </c>
    </row>
    <row r="5" spans="2:9" ht="13.5" thickBot="1">
      <c r="B5" s="10"/>
      <c r="C5" s="10" t="s">
        <v>8</v>
      </c>
      <c r="D5" s="10" t="s">
        <v>8</v>
      </c>
      <c r="E5" s="10" t="s">
        <v>84</v>
      </c>
      <c r="F5" s="10" t="s">
        <v>15</v>
      </c>
      <c r="G5" s="10"/>
      <c r="H5" s="10"/>
      <c r="I5" s="10"/>
    </row>
    <row r="6" spans="1:9" ht="16.5" thickBot="1">
      <c r="A6" s="154"/>
      <c r="B6" s="155" t="s">
        <v>102</v>
      </c>
      <c r="C6" s="156">
        <v>2018</v>
      </c>
      <c r="D6" s="156">
        <v>2019</v>
      </c>
      <c r="E6" s="157">
        <v>2020</v>
      </c>
      <c r="F6" s="157">
        <v>2020</v>
      </c>
      <c r="G6" s="184">
        <v>2021</v>
      </c>
      <c r="H6" s="185">
        <v>2022</v>
      </c>
      <c r="I6" s="186">
        <v>2023</v>
      </c>
    </row>
    <row r="7" spans="1:9" ht="12.75">
      <c r="A7" s="108">
        <v>223001</v>
      </c>
      <c r="B7" s="109" t="s">
        <v>97</v>
      </c>
      <c r="C7" s="110">
        <v>0</v>
      </c>
      <c r="D7" s="110">
        <v>0</v>
      </c>
      <c r="E7" s="111">
        <v>0</v>
      </c>
      <c r="F7" s="112">
        <v>0</v>
      </c>
      <c r="G7" s="235">
        <v>0</v>
      </c>
      <c r="H7" s="112">
        <v>0</v>
      </c>
      <c r="I7" s="112">
        <v>0</v>
      </c>
    </row>
    <row r="8" spans="1:9" ht="12.75">
      <c r="A8" s="113">
        <v>312001</v>
      </c>
      <c r="B8" s="114" t="s">
        <v>99</v>
      </c>
      <c r="C8" s="115">
        <v>7580.46</v>
      </c>
      <c r="D8" s="115">
        <v>5123.57</v>
      </c>
      <c r="E8" s="116">
        <v>12840</v>
      </c>
      <c r="F8" s="117">
        <v>11929</v>
      </c>
      <c r="G8" s="182">
        <v>7400</v>
      </c>
      <c r="H8" s="117">
        <v>6000</v>
      </c>
      <c r="I8" s="117">
        <v>6000</v>
      </c>
    </row>
    <row r="9" spans="1:9" ht="12.75">
      <c r="A9" s="113">
        <v>310</v>
      </c>
      <c r="B9" s="114" t="s">
        <v>128</v>
      </c>
      <c r="C9" s="115">
        <v>0</v>
      </c>
      <c r="D9" s="115">
        <v>0</v>
      </c>
      <c r="E9" s="116">
        <v>0</v>
      </c>
      <c r="F9" s="117">
        <v>0</v>
      </c>
      <c r="G9" s="182">
        <v>0</v>
      </c>
      <c r="H9" s="117">
        <v>6840</v>
      </c>
      <c r="I9" s="117">
        <v>6840</v>
      </c>
    </row>
    <row r="10" spans="1:9" ht="12.75">
      <c r="A10" s="113">
        <v>312012</v>
      </c>
      <c r="B10" s="114" t="s">
        <v>99</v>
      </c>
      <c r="C10" s="115">
        <v>553.89</v>
      </c>
      <c r="D10" s="115">
        <v>636.02</v>
      </c>
      <c r="E10" s="116">
        <v>3366</v>
      </c>
      <c r="F10" s="117">
        <v>2100</v>
      </c>
      <c r="G10" s="182">
        <v>3500</v>
      </c>
      <c r="H10" s="117">
        <v>4000</v>
      </c>
      <c r="I10" s="117">
        <v>4000</v>
      </c>
    </row>
    <row r="11" spans="1:9" ht="12.75">
      <c r="A11" s="113">
        <v>111003</v>
      </c>
      <c r="B11" s="114" t="s">
        <v>10</v>
      </c>
      <c r="C11" s="115">
        <v>138411.41</v>
      </c>
      <c r="D11" s="115">
        <v>153999.85</v>
      </c>
      <c r="E11" s="116">
        <v>157103</v>
      </c>
      <c r="F11" s="132">
        <v>155789</v>
      </c>
      <c r="G11" s="182">
        <v>160399</v>
      </c>
      <c r="H11" s="117">
        <v>164399</v>
      </c>
      <c r="I11" s="117">
        <v>164399</v>
      </c>
    </row>
    <row r="12" spans="1:9" ht="12.75">
      <c r="A12" s="113">
        <v>121001</v>
      </c>
      <c r="B12" s="114" t="s">
        <v>11</v>
      </c>
      <c r="C12" s="115">
        <v>38757.36</v>
      </c>
      <c r="D12" s="115">
        <v>40279.63</v>
      </c>
      <c r="E12" s="116">
        <v>38400</v>
      </c>
      <c r="F12" s="117">
        <v>25247</v>
      </c>
      <c r="G12" s="182">
        <v>38400</v>
      </c>
      <c r="H12" s="117">
        <v>39000</v>
      </c>
      <c r="I12" s="117">
        <v>39000</v>
      </c>
    </row>
    <row r="13" spans="1:9" ht="12.75">
      <c r="A13" s="113">
        <v>121002</v>
      </c>
      <c r="B13" s="114" t="s">
        <v>158</v>
      </c>
      <c r="C13" s="115">
        <v>4468.24</v>
      </c>
      <c r="D13" s="115">
        <v>3837.49</v>
      </c>
      <c r="E13" s="116">
        <v>4950</v>
      </c>
      <c r="F13" s="117">
        <v>3250</v>
      </c>
      <c r="G13" s="182">
        <v>4950</v>
      </c>
      <c r="H13" s="117">
        <v>5000</v>
      </c>
      <c r="I13" s="117">
        <v>5000</v>
      </c>
    </row>
    <row r="14" spans="1:9" ht="12.75">
      <c r="A14" s="113">
        <v>121003</v>
      </c>
      <c r="B14" s="114" t="s">
        <v>82</v>
      </c>
      <c r="C14" s="115">
        <v>11.32</v>
      </c>
      <c r="D14" s="115">
        <v>11.32</v>
      </c>
      <c r="E14" s="116">
        <v>20</v>
      </c>
      <c r="F14" s="117">
        <v>11.88</v>
      </c>
      <c r="G14" s="182">
        <v>20</v>
      </c>
      <c r="H14" s="117">
        <v>20</v>
      </c>
      <c r="I14" s="117">
        <v>20</v>
      </c>
    </row>
    <row r="15" spans="1:9" ht="12.75">
      <c r="A15" s="113">
        <v>133001</v>
      </c>
      <c r="B15" s="114" t="s">
        <v>12</v>
      </c>
      <c r="C15" s="115">
        <v>462.91</v>
      </c>
      <c r="D15" s="115">
        <v>350</v>
      </c>
      <c r="E15" s="116">
        <v>500</v>
      </c>
      <c r="F15" s="117">
        <v>460</v>
      </c>
      <c r="G15" s="182">
        <v>500</v>
      </c>
      <c r="H15" s="117">
        <v>600</v>
      </c>
      <c r="I15" s="117">
        <v>600</v>
      </c>
    </row>
    <row r="16" spans="1:10" ht="12.75">
      <c r="A16" s="113">
        <v>133012</v>
      </c>
      <c r="B16" s="114" t="s">
        <v>86</v>
      </c>
      <c r="C16" s="115">
        <v>290.5</v>
      </c>
      <c r="D16" s="115">
        <v>224</v>
      </c>
      <c r="E16" s="116">
        <v>300</v>
      </c>
      <c r="F16" s="117">
        <v>160</v>
      </c>
      <c r="G16" s="182">
        <v>300</v>
      </c>
      <c r="H16" s="117">
        <v>350</v>
      </c>
      <c r="I16" s="117">
        <v>350</v>
      </c>
      <c r="J16" s="118"/>
    </row>
    <row r="17" spans="1:9" ht="12.75">
      <c r="A17" s="113">
        <v>133013</v>
      </c>
      <c r="B17" s="114" t="s">
        <v>98</v>
      </c>
      <c r="C17" s="115">
        <v>6682.07</v>
      </c>
      <c r="D17" s="115">
        <v>6675.8</v>
      </c>
      <c r="E17" s="116">
        <v>11730</v>
      </c>
      <c r="F17" s="117">
        <v>10308</v>
      </c>
      <c r="G17" s="182">
        <v>11730</v>
      </c>
      <c r="H17" s="117">
        <v>12750</v>
      </c>
      <c r="I17" s="117">
        <v>12750</v>
      </c>
    </row>
    <row r="18" spans="1:9" ht="12.75">
      <c r="A18" s="113">
        <v>212003</v>
      </c>
      <c r="B18" s="114" t="s">
        <v>13</v>
      </c>
      <c r="C18" s="115">
        <v>10887.7</v>
      </c>
      <c r="D18" s="115">
        <v>11536.45</v>
      </c>
      <c r="E18" s="116">
        <v>13000</v>
      </c>
      <c r="F18" s="117">
        <v>10025</v>
      </c>
      <c r="G18" s="182">
        <v>12500</v>
      </c>
      <c r="H18" s="117">
        <v>13000</v>
      </c>
      <c r="I18" s="117">
        <v>13000</v>
      </c>
    </row>
    <row r="19" spans="1:9" ht="12.75">
      <c r="A19" s="113">
        <v>212004</v>
      </c>
      <c r="B19" s="114" t="s">
        <v>159</v>
      </c>
      <c r="C19" s="115">
        <v>0</v>
      </c>
      <c r="D19" s="115">
        <v>0</v>
      </c>
      <c r="E19" s="116">
        <v>400</v>
      </c>
      <c r="F19" s="117">
        <v>0</v>
      </c>
      <c r="G19" s="182">
        <v>0</v>
      </c>
      <c r="H19" s="117">
        <v>0</v>
      </c>
      <c r="I19" s="117">
        <v>0</v>
      </c>
    </row>
    <row r="20" spans="1:9" ht="12.75">
      <c r="A20" s="113">
        <v>221004</v>
      </c>
      <c r="B20" s="114" t="s">
        <v>92</v>
      </c>
      <c r="C20" s="115">
        <v>401</v>
      </c>
      <c r="D20" s="115">
        <v>402</v>
      </c>
      <c r="E20" s="116">
        <v>0</v>
      </c>
      <c r="F20" s="117">
        <v>533</v>
      </c>
      <c r="G20" s="182">
        <v>550</v>
      </c>
      <c r="H20" s="117">
        <v>400</v>
      </c>
      <c r="I20" s="117">
        <v>400</v>
      </c>
    </row>
    <row r="21" spans="1:9" ht="12.75">
      <c r="A21" s="113">
        <v>222001</v>
      </c>
      <c r="B21" s="114" t="s">
        <v>109</v>
      </c>
      <c r="C21" s="115">
        <v>30</v>
      </c>
      <c r="D21" s="115">
        <v>0</v>
      </c>
      <c r="E21" s="116">
        <v>0</v>
      </c>
      <c r="F21" s="117">
        <v>0</v>
      </c>
      <c r="G21" s="182">
        <v>0</v>
      </c>
      <c r="H21" s="117">
        <v>0</v>
      </c>
      <c r="I21" s="117">
        <v>0</v>
      </c>
    </row>
    <row r="22" spans="1:9" ht="12.75">
      <c r="A22" s="113">
        <v>223001</v>
      </c>
      <c r="B22" s="114" t="s">
        <v>100</v>
      </c>
      <c r="C22" s="115">
        <v>764.22</v>
      </c>
      <c r="D22" s="115">
        <v>585.81</v>
      </c>
      <c r="E22" s="116">
        <v>1000</v>
      </c>
      <c r="F22" s="117">
        <v>1310</v>
      </c>
      <c r="G22" s="182">
        <v>1550</v>
      </c>
      <c r="H22" s="117">
        <v>1500</v>
      </c>
      <c r="I22" s="117">
        <v>1500</v>
      </c>
    </row>
    <row r="23" spans="1:9" ht="12.75">
      <c r="A23" s="113">
        <v>223002</v>
      </c>
      <c r="B23" s="114" t="s">
        <v>93</v>
      </c>
      <c r="C23" s="115">
        <v>172.64</v>
      </c>
      <c r="D23" s="115">
        <v>188</v>
      </c>
      <c r="E23" s="116">
        <v>300</v>
      </c>
      <c r="F23" s="117">
        <v>70</v>
      </c>
      <c r="G23" s="182">
        <v>100</v>
      </c>
      <c r="H23" s="117">
        <v>350</v>
      </c>
      <c r="I23" s="117">
        <v>350</v>
      </c>
    </row>
    <row r="24" spans="1:9" ht="12.75">
      <c r="A24" s="113">
        <v>223003</v>
      </c>
      <c r="B24" s="114" t="s">
        <v>122</v>
      </c>
      <c r="C24" s="115">
        <v>1514</v>
      </c>
      <c r="D24" s="115">
        <v>1518.13</v>
      </c>
      <c r="E24" s="116">
        <v>1200</v>
      </c>
      <c r="F24" s="117">
        <v>0</v>
      </c>
      <c r="G24" s="182">
        <v>500</v>
      </c>
      <c r="H24" s="117">
        <v>0</v>
      </c>
      <c r="I24" s="117">
        <v>0</v>
      </c>
    </row>
    <row r="25" spans="1:9" ht="12.75">
      <c r="A25" s="113">
        <v>229001</v>
      </c>
      <c r="B25" s="114" t="s">
        <v>94</v>
      </c>
      <c r="C25" s="115">
        <v>476.28</v>
      </c>
      <c r="D25" s="115">
        <v>950.51</v>
      </c>
      <c r="E25" s="116">
        <v>950</v>
      </c>
      <c r="F25" s="117">
        <v>630</v>
      </c>
      <c r="G25" s="182">
        <v>650</v>
      </c>
      <c r="H25" s="117">
        <v>1000</v>
      </c>
      <c r="I25" s="117">
        <v>1000</v>
      </c>
    </row>
    <row r="26" spans="1:9" ht="12.75">
      <c r="A26" s="113">
        <v>229002</v>
      </c>
      <c r="B26" s="114" t="s">
        <v>76</v>
      </c>
      <c r="C26" s="115">
        <v>10903.11</v>
      </c>
      <c r="D26" s="115">
        <v>12568.41</v>
      </c>
      <c r="E26" s="116">
        <v>14000</v>
      </c>
      <c r="F26" s="117">
        <v>10742</v>
      </c>
      <c r="G26" s="182">
        <v>13400</v>
      </c>
      <c r="H26" s="117">
        <v>15000</v>
      </c>
      <c r="I26" s="117">
        <v>15000</v>
      </c>
    </row>
    <row r="27" spans="1:9" ht="12.75">
      <c r="A27" s="113">
        <v>243</v>
      </c>
      <c r="B27" s="114" t="s">
        <v>77</v>
      </c>
      <c r="C27" s="115">
        <v>0.49</v>
      </c>
      <c r="D27" s="115">
        <v>0.45</v>
      </c>
      <c r="E27" s="116">
        <v>1</v>
      </c>
      <c r="F27" s="117">
        <v>0</v>
      </c>
      <c r="G27" s="182">
        <v>1</v>
      </c>
      <c r="H27" s="117">
        <v>10</v>
      </c>
      <c r="I27" s="117">
        <v>10</v>
      </c>
    </row>
    <row r="28" spans="1:9" ht="12.75">
      <c r="A28" s="113">
        <v>292012</v>
      </c>
      <c r="B28" s="114" t="s">
        <v>17</v>
      </c>
      <c r="C28" s="115">
        <v>308.6</v>
      </c>
      <c r="D28" s="115">
        <v>223</v>
      </c>
      <c r="E28" s="116">
        <v>200</v>
      </c>
      <c r="F28" s="117">
        <v>165</v>
      </c>
      <c r="G28" s="182">
        <v>200</v>
      </c>
      <c r="H28" s="117">
        <v>0</v>
      </c>
      <c r="I28" s="117">
        <v>0</v>
      </c>
    </row>
    <row r="29" spans="1:9" ht="12.75">
      <c r="A29" s="114">
        <v>292017</v>
      </c>
      <c r="B29" s="119" t="s">
        <v>78</v>
      </c>
      <c r="C29" s="117">
        <v>2545.8</v>
      </c>
      <c r="D29" s="117">
        <v>663.77</v>
      </c>
      <c r="E29" s="116">
        <v>600</v>
      </c>
      <c r="F29" s="117">
        <v>4470</v>
      </c>
      <c r="G29" s="182">
        <v>2000</v>
      </c>
      <c r="H29" s="117">
        <v>0</v>
      </c>
      <c r="I29" s="117">
        <v>0</v>
      </c>
    </row>
    <row r="30" spans="1:9" ht="12.75">
      <c r="A30" s="114">
        <v>223003</v>
      </c>
      <c r="B30" s="119" t="s">
        <v>110</v>
      </c>
      <c r="C30" s="117">
        <v>0</v>
      </c>
      <c r="D30" s="117">
        <v>0</v>
      </c>
      <c r="E30" s="116">
        <v>0</v>
      </c>
      <c r="F30" s="117">
        <v>0</v>
      </c>
      <c r="G30" s="182">
        <v>0</v>
      </c>
      <c r="H30" s="117">
        <v>0</v>
      </c>
      <c r="I30" s="117">
        <v>0</v>
      </c>
    </row>
    <row r="31" spans="1:9" ht="13.5" thickBot="1">
      <c r="A31" s="120">
        <v>312002</v>
      </c>
      <c r="B31" s="121" t="s">
        <v>111</v>
      </c>
      <c r="C31" s="122">
        <v>0</v>
      </c>
      <c r="D31" s="122">
        <v>0</v>
      </c>
      <c r="E31" s="123">
        <v>57447</v>
      </c>
      <c r="F31" s="122">
        <v>53322</v>
      </c>
      <c r="G31" s="193">
        <v>0</v>
      </c>
      <c r="H31" s="122">
        <v>9</v>
      </c>
      <c r="I31" s="122">
        <v>9</v>
      </c>
    </row>
    <row r="32" spans="1:9" ht="13.5" thickBot="1">
      <c r="A32" s="124"/>
      <c r="B32" s="125" t="s">
        <v>16</v>
      </c>
      <c r="C32" s="126">
        <f aca="true" t="shared" si="0" ref="C32:I32">SUM(C7:C31)</f>
        <v>225222.00000000003</v>
      </c>
      <c r="D32" s="126">
        <f t="shared" si="0"/>
        <v>239774.21000000002</v>
      </c>
      <c r="E32" s="126">
        <f t="shared" si="0"/>
        <v>318307</v>
      </c>
      <c r="F32" s="126">
        <f t="shared" si="0"/>
        <v>290521.88</v>
      </c>
      <c r="G32" s="195">
        <f t="shared" si="0"/>
        <v>258650</v>
      </c>
      <c r="H32" s="126">
        <f t="shared" si="0"/>
        <v>270228</v>
      </c>
      <c r="I32" s="126">
        <f t="shared" si="0"/>
        <v>270228</v>
      </c>
    </row>
    <row r="33" spans="1:9" ht="13.5" thickBot="1">
      <c r="A33" s="99"/>
      <c r="B33" s="100"/>
      <c r="C33" s="103"/>
      <c r="D33" s="103"/>
      <c r="E33" s="127"/>
      <c r="F33" s="127"/>
      <c r="G33" s="128"/>
      <c r="H33" s="127"/>
      <c r="I33" s="127"/>
    </row>
    <row r="34" spans="1:9" ht="16.5" thickBot="1">
      <c r="A34" s="150"/>
      <c r="B34" s="151" t="s">
        <v>101</v>
      </c>
      <c r="C34" s="151">
        <v>2018</v>
      </c>
      <c r="D34" s="156">
        <v>2019</v>
      </c>
      <c r="E34" s="157">
        <v>2020</v>
      </c>
      <c r="F34" s="157">
        <v>2020</v>
      </c>
      <c r="G34" s="184">
        <v>2021</v>
      </c>
      <c r="H34" s="185">
        <v>2022</v>
      </c>
      <c r="I34" s="186">
        <v>2023</v>
      </c>
    </row>
    <row r="35" spans="1:9" ht="12.75">
      <c r="A35" s="131">
        <v>322002</v>
      </c>
      <c r="B35" s="149" t="s">
        <v>126</v>
      </c>
      <c r="C35" s="132">
        <v>110000</v>
      </c>
      <c r="D35" s="132">
        <v>115000</v>
      </c>
      <c r="E35" s="132">
        <v>0</v>
      </c>
      <c r="F35" s="132">
        <v>0</v>
      </c>
      <c r="G35" s="191">
        <v>0</v>
      </c>
      <c r="H35" s="112">
        <v>0</v>
      </c>
      <c r="I35" s="192">
        <v>0</v>
      </c>
    </row>
    <row r="36" spans="1:10" ht="12.75">
      <c r="A36" s="114">
        <v>322008</v>
      </c>
      <c r="B36" s="119" t="s">
        <v>95</v>
      </c>
      <c r="C36" s="117">
        <v>0</v>
      </c>
      <c r="D36" s="117">
        <v>0</v>
      </c>
      <c r="E36" s="117">
        <v>1072150</v>
      </c>
      <c r="F36" s="117">
        <v>47</v>
      </c>
      <c r="G36" s="182">
        <v>0</v>
      </c>
      <c r="H36" s="117">
        <v>0</v>
      </c>
      <c r="I36" s="183">
        <v>0</v>
      </c>
      <c r="J36" s="10"/>
    </row>
    <row r="37" spans="1:10" ht="12.75">
      <c r="A37" s="114">
        <v>320</v>
      </c>
      <c r="B37" s="119" t="s">
        <v>127</v>
      </c>
      <c r="C37" s="117">
        <v>0</v>
      </c>
      <c r="D37" s="117">
        <v>0</v>
      </c>
      <c r="E37" s="117">
        <v>0</v>
      </c>
      <c r="F37" s="117">
        <v>0</v>
      </c>
      <c r="G37" s="182">
        <v>472150</v>
      </c>
      <c r="H37" s="117">
        <v>0</v>
      </c>
      <c r="I37" s="183">
        <v>0</v>
      </c>
      <c r="J37" s="10"/>
    </row>
    <row r="38" spans="1:10" ht="12.75">
      <c r="A38" s="114">
        <v>320</v>
      </c>
      <c r="B38" s="119" t="s">
        <v>125</v>
      </c>
      <c r="C38" s="117">
        <v>0</v>
      </c>
      <c r="D38" s="117">
        <v>0</v>
      </c>
      <c r="E38" s="116">
        <v>0</v>
      </c>
      <c r="F38" s="117">
        <v>0</v>
      </c>
      <c r="G38" s="182">
        <v>600000</v>
      </c>
      <c r="H38" s="117">
        <v>0</v>
      </c>
      <c r="I38" s="183">
        <v>0</v>
      </c>
      <c r="J38" s="10"/>
    </row>
    <row r="39" spans="1:10" ht="13.5" thickBot="1">
      <c r="A39" s="145">
        <v>233</v>
      </c>
      <c r="B39" s="146" t="s">
        <v>157</v>
      </c>
      <c r="C39" s="147">
        <v>0</v>
      </c>
      <c r="D39" s="147">
        <v>798</v>
      </c>
      <c r="E39" s="148">
        <v>0</v>
      </c>
      <c r="F39" s="147">
        <v>0</v>
      </c>
      <c r="G39" s="193">
        <v>0</v>
      </c>
      <c r="H39" s="122">
        <v>0</v>
      </c>
      <c r="I39" s="194">
        <v>0</v>
      </c>
      <c r="J39" s="10"/>
    </row>
    <row r="40" spans="1:10" ht="13.5" thickBot="1">
      <c r="A40" s="129"/>
      <c r="B40" s="134" t="s">
        <v>16</v>
      </c>
      <c r="C40" s="135">
        <f aca="true" t="shared" si="1" ref="C40:I40">SUM(C35:C39)</f>
        <v>110000</v>
      </c>
      <c r="D40" s="135">
        <f t="shared" si="1"/>
        <v>115798</v>
      </c>
      <c r="E40" s="135">
        <f t="shared" si="1"/>
        <v>1072150</v>
      </c>
      <c r="F40" s="135">
        <f t="shared" si="1"/>
        <v>47</v>
      </c>
      <c r="G40" s="195">
        <f t="shared" si="1"/>
        <v>1072150</v>
      </c>
      <c r="H40" s="126">
        <f t="shared" si="1"/>
        <v>0</v>
      </c>
      <c r="I40" s="126">
        <f t="shared" si="1"/>
        <v>0</v>
      </c>
      <c r="J40" s="10"/>
    </row>
    <row r="41" spans="2:10" ht="13.5" thickBot="1">
      <c r="B41" s="100"/>
      <c r="C41" s="103"/>
      <c r="D41" s="103"/>
      <c r="E41" s="104"/>
      <c r="F41" s="104"/>
      <c r="G41" s="187"/>
      <c r="H41" s="104"/>
      <c r="I41" s="104"/>
      <c r="J41" s="10"/>
    </row>
    <row r="42" spans="1:10" ht="16.5" thickBot="1">
      <c r="A42" s="152"/>
      <c r="B42" s="153" t="s">
        <v>104</v>
      </c>
      <c r="C42" s="153">
        <v>2018</v>
      </c>
      <c r="D42" s="156">
        <v>2019</v>
      </c>
      <c r="E42" s="157">
        <v>2020</v>
      </c>
      <c r="F42" s="157">
        <v>2020</v>
      </c>
      <c r="G42" s="188">
        <v>2021</v>
      </c>
      <c r="H42" s="189">
        <v>2022</v>
      </c>
      <c r="I42" s="190">
        <v>2023</v>
      </c>
      <c r="J42" s="10"/>
    </row>
    <row r="43" spans="1:10" ht="12.75">
      <c r="A43" s="114">
        <v>454001</v>
      </c>
      <c r="B43" s="119" t="s">
        <v>103</v>
      </c>
      <c r="C43" s="117">
        <v>0</v>
      </c>
      <c r="D43" s="117">
        <v>0</v>
      </c>
      <c r="E43" s="117">
        <v>11000</v>
      </c>
      <c r="F43" s="117">
        <v>2250</v>
      </c>
      <c r="G43" s="196">
        <v>10000</v>
      </c>
      <c r="H43" s="132">
        <v>0</v>
      </c>
      <c r="I43" s="197">
        <v>0</v>
      </c>
      <c r="J43" s="10"/>
    </row>
    <row r="44" spans="1:10" ht="13.5" thickBot="1">
      <c r="A44" s="114">
        <v>454002</v>
      </c>
      <c r="B44" s="119" t="s">
        <v>121</v>
      </c>
      <c r="C44" s="117">
        <v>17151</v>
      </c>
      <c r="D44" s="117">
        <v>20457.54</v>
      </c>
      <c r="E44" s="117">
        <v>0</v>
      </c>
      <c r="F44" s="117">
        <v>0</v>
      </c>
      <c r="G44" s="198">
        <v>0</v>
      </c>
      <c r="H44" s="199">
        <v>0</v>
      </c>
      <c r="I44" s="200">
        <v>0</v>
      </c>
      <c r="J44" s="10"/>
    </row>
    <row r="45" spans="1:10" ht="13.5" thickBot="1">
      <c r="A45" s="120">
        <v>513</v>
      </c>
      <c r="B45" s="121" t="s">
        <v>129</v>
      </c>
      <c r="C45" s="122">
        <v>0</v>
      </c>
      <c r="D45" s="122">
        <v>0</v>
      </c>
      <c r="E45" s="122">
        <v>20000</v>
      </c>
      <c r="F45" s="122">
        <v>0</v>
      </c>
      <c r="G45" s="198">
        <v>20000</v>
      </c>
      <c r="H45" s="199">
        <v>0</v>
      </c>
      <c r="I45" s="201">
        <v>0</v>
      </c>
      <c r="J45" s="10"/>
    </row>
    <row r="46" spans="1:10" ht="13.5" thickBot="1">
      <c r="A46" s="133"/>
      <c r="B46" s="130" t="s">
        <v>16</v>
      </c>
      <c r="C46" s="126">
        <f>SUM(C43:C44)</f>
        <v>17151</v>
      </c>
      <c r="D46" s="126">
        <f>SUM(D43:D44)</f>
        <v>20457.54</v>
      </c>
      <c r="E46" s="126">
        <f>SUM(E43:E45)</f>
        <v>31000</v>
      </c>
      <c r="F46" s="126">
        <f>SUM(F43:F44)</f>
        <v>2250</v>
      </c>
      <c r="G46" s="202">
        <f>SUM(G43:G45)</f>
        <v>30000</v>
      </c>
      <c r="H46" s="135">
        <f>SUM(H43:H44)</f>
        <v>0</v>
      </c>
      <c r="I46" s="135">
        <f>SUM(I43:I44)</f>
        <v>0</v>
      </c>
      <c r="J46" s="10"/>
    </row>
    <row r="47" spans="1:10" ht="12.75">
      <c r="A47" s="99"/>
      <c r="B47" s="99"/>
      <c r="C47" s="101"/>
      <c r="D47" s="101"/>
      <c r="E47" s="104"/>
      <c r="F47" s="104"/>
      <c r="G47" s="128"/>
      <c r="H47" s="127"/>
      <c r="I47" s="127"/>
      <c r="J47" s="10"/>
    </row>
    <row r="48" spans="1:10" ht="18.75">
      <c r="A48" s="99"/>
      <c r="B48" s="136" t="s">
        <v>16</v>
      </c>
      <c r="C48" s="137">
        <f aca="true" t="shared" si="2" ref="C48:I48">SUM(C32+C40+C46)</f>
        <v>352373</v>
      </c>
      <c r="D48" s="137">
        <f t="shared" si="2"/>
        <v>376029.75</v>
      </c>
      <c r="E48" s="137">
        <f t="shared" si="2"/>
        <v>1421457</v>
      </c>
      <c r="F48" s="137">
        <f t="shared" si="2"/>
        <v>292818.88</v>
      </c>
      <c r="G48" s="234">
        <f t="shared" si="2"/>
        <v>1360800</v>
      </c>
      <c r="H48" s="137">
        <f t="shared" si="2"/>
        <v>270228</v>
      </c>
      <c r="I48" s="137">
        <f t="shared" si="2"/>
        <v>270228</v>
      </c>
      <c r="J48" s="10"/>
    </row>
    <row r="49" spans="2:10" ht="18.75">
      <c r="B49" s="138"/>
      <c r="C49" s="136"/>
      <c r="D49" s="138"/>
      <c r="E49" s="10"/>
      <c r="F49" s="10"/>
      <c r="G49" s="10"/>
      <c r="H49" s="10"/>
      <c r="I49" s="10"/>
      <c r="J49" s="10"/>
    </row>
    <row r="50" spans="3:5" ht="12.75">
      <c r="C50" s="118"/>
      <c r="D50" s="118"/>
      <c r="E50" s="175"/>
    </row>
    <row r="51" spans="3:4" ht="12.75">
      <c r="C51" s="176"/>
      <c r="D51" s="176"/>
    </row>
    <row r="52" spans="1:6" ht="12.75">
      <c r="A52" s="10"/>
      <c r="B52" s="102" t="s">
        <v>137</v>
      </c>
      <c r="C52" s="102" t="s">
        <v>112</v>
      </c>
      <c r="D52" s="102" t="s">
        <v>113</v>
      </c>
      <c r="E52" s="102" t="s">
        <v>16</v>
      </c>
      <c r="F52" s="10"/>
    </row>
    <row r="53" spans="1:6" ht="12.75">
      <c r="A53" s="10"/>
      <c r="B53" s="10" t="s">
        <v>138</v>
      </c>
      <c r="C53" s="203">
        <v>190000</v>
      </c>
      <c r="D53" s="203">
        <v>10000</v>
      </c>
      <c r="E53" s="203">
        <f>SUM(C53+D53)</f>
        <v>200000</v>
      </c>
      <c r="F53" s="10"/>
    </row>
    <row r="54" spans="1:6" ht="12.75">
      <c r="A54" s="10"/>
      <c r="B54" s="10" t="s">
        <v>139</v>
      </c>
      <c r="C54" s="203">
        <v>139650</v>
      </c>
      <c r="D54" s="203">
        <v>7350</v>
      </c>
      <c r="E54" s="203">
        <f>SUM(C54+D54)</f>
        <v>147000</v>
      </c>
      <c r="F54" s="10"/>
    </row>
    <row r="55" spans="1:6" ht="12.75">
      <c r="A55" s="10"/>
      <c r="B55" s="10" t="s">
        <v>140</v>
      </c>
      <c r="C55" s="203">
        <v>142500</v>
      </c>
      <c r="D55" s="203">
        <v>7500</v>
      </c>
      <c r="E55" s="203">
        <f>SUM(C55+D55)</f>
        <v>150000</v>
      </c>
      <c r="F55" s="10"/>
    </row>
    <row r="56" spans="1:6" ht="12.75">
      <c r="A56" s="10"/>
      <c r="B56" s="10" t="s">
        <v>141</v>
      </c>
      <c r="C56" s="203"/>
      <c r="D56" s="203">
        <v>3000</v>
      </c>
      <c r="E56" s="203">
        <f>SUM(C56+D56)</f>
        <v>3000</v>
      </c>
      <c r="F56" s="10"/>
    </row>
    <row r="57" spans="1:6" ht="12.75">
      <c r="A57" s="10"/>
      <c r="B57" s="10" t="s">
        <v>142</v>
      </c>
      <c r="C57" s="203">
        <v>600000</v>
      </c>
      <c r="D57" s="203">
        <v>31578.96</v>
      </c>
      <c r="E57" s="203">
        <f>SUM(C57+D57)</f>
        <v>631578.96</v>
      </c>
      <c r="F57" s="10"/>
    </row>
    <row r="58" spans="1:9" ht="12.75">
      <c r="A58" s="10"/>
      <c r="B58" s="10"/>
      <c r="C58" s="203">
        <f>SUM(C53:C57)</f>
        <v>1072150</v>
      </c>
      <c r="D58" s="203">
        <f>SUM(D53:D57)</f>
        <v>59428.96</v>
      </c>
      <c r="E58" s="203">
        <f>SUM(E53:E57)</f>
        <v>1131578.96</v>
      </c>
      <c r="F58" s="203"/>
      <c r="I58" s="118"/>
    </row>
    <row r="59" spans="1:6" ht="12.75">
      <c r="A59" s="10"/>
      <c r="B59" s="10"/>
      <c r="C59" s="10"/>
      <c r="D59" s="203"/>
      <c r="E59" s="10"/>
      <c r="F59" s="10"/>
    </row>
    <row r="60" spans="1:6" ht="12.75">
      <c r="A60" s="10"/>
      <c r="B60" s="10"/>
      <c r="C60" s="10"/>
      <c r="D60" s="102" t="s">
        <v>113</v>
      </c>
      <c r="E60" s="102" t="s">
        <v>112</v>
      </c>
      <c r="F60" s="102"/>
    </row>
    <row r="61" spans="1:7" ht="12.75">
      <c r="A61" s="10"/>
      <c r="B61" s="10" t="s">
        <v>131</v>
      </c>
      <c r="C61" s="10" t="s">
        <v>160</v>
      </c>
      <c r="D61" s="203">
        <v>1980</v>
      </c>
      <c r="E61" s="203">
        <v>5130</v>
      </c>
      <c r="F61" s="10"/>
      <c r="G61" s="10"/>
    </row>
    <row r="62" spans="1:7" ht="12.75">
      <c r="A62" s="10"/>
      <c r="B62" s="10" t="s">
        <v>132</v>
      </c>
      <c r="C62" s="10" t="s">
        <v>133</v>
      </c>
      <c r="D62" s="203">
        <v>3000</v>
      </c>
      <c r="E62" s="203">
        <v>1000</v>
      </c>
      <c r="F62" s="10"/>
      <c r="G62" s="10"/>
    </row>
    <row r="63" spans="1:7" ht="12.75">
      <c r="A63" s="10"/>
      <c r="B63" s="10" t="s">
        <v>134</v>
      </c>
      <c r="C63" s="10" t="s">
        <v>135</v>
      </c>
      <c r="D63" s="203" t="s">
        <v>161</v>
      </c>
      <c r="E63" s="203">
        <v>11730</v>
      </c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 t="s">
        <v>136</v>
      </c>
      <c r="C65" s="10"/>
      <c r="D65" s="10"/>
      <c r="E65" s="203">
        <v>10000</v>
      </c>
      <c r="F65" s="10"/>
      <c r="G65" s="10"/>
    </row>
    <row r="67" spans="2:3" ht="12.75">
      <c r="B67" s="10" t="s">
        <v>153</v>
      </c>
      <c r="C67" s="181">
        <v>44151</v>
      </c>
    </row>
    <row r="68" ht="12.75">
      <c r="B68" s="10" t="s">
        <v>150</v>
      </c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8"/>
  <sheetViews>
    <sheetView zoomScale="142" zoomScaleNormal="142" zoomScalePageLayoutView="0" workbookViewId="0" topLeftCell="A31">
      <selection activeCell="G51" sqref="G51"/>
    </sheetView>
  </sheetViews>
  <sheetFormatPr defaultColWidth="8.8515625" defaultRowHeight="12.75"/>
  <cols>
    <col min="1" max="1" width="6.8515625" style="0" customWidth="1"/>
    <col min="2" max="2" width="6.28125" style="0" customWidth="1"/>
    <col min="3" max="3" width="27.7109375" style="0" customWidth="1"/>
    <col min="4" max="4" width="7.7109375" style="0" customWidth="1"/>
    <col min="5" max="5" width="11.00390625" style="0" customWidth="1"/>
    <col min="6" max="6" width="10.421875" style="0" customWidth="1"/>
    <col min="7" max="7" width="12.140625" style="0" bestFit="1" customWidth="1"/>
    <col min="8" max="8" width="11.140625" style="0" customWidth="1"/>
    <col min="9" max="9" width="10.7109375" style="0" customWidth="1"/>
    <col min="10" max="10" width="9.8515625" style="0" customWidth="1"/>
    <col min="11" max="11" width="10.7109375" style="0" customWidth="1"/>
    <col min="12" max="12" width="8.8515625" style="0" customWidth="1"/>
    <col min="13" max="13" width="8.140625" style="0" customWidth="1"/>
    <col min="14" max="14" width="9.421875" style="0" hidden="1" customWidth="1"/>
    <col min="15" max="15" width="7.140625" style="0" hidden="1" customWidth="1"/>
    <col min="16" max="16" width="11.00390625" style="0" customWidth="1"/>
    <col min="17" max="17" width="0.85546875" style="1" hidden="1" customWidth="1"/>
    <col min="18" max="18" width="12.140625" style="0" bestFit="1" customWidth="1"/>
    <col min="19" max="19" width="8.8515625" style="0" hidden="1" customWidth="1"/>
    <col min="20" max="20" width="7.7109375" style="0" hidden="1" customWidth="1"/>
    <col min="21" max="21" width="12.140625" style="0" bestFit="1" customWidth="1"/>
    <col min="22" max="22" width="10.140625" style="0" customWidth="1"/>
    <col min="23" max="23" width="9.421875" style="0" customWidth="1"/>
    <col min="24" max="24" width="11.8515625" style="0" customWidth="1"/>
    <col min="25" max="25" width="11.00390625" style="0" customWidth="1"/>
    <col min="26" max="26" width="11.28125" style="0" customWidth="1"/>
  </cols>
  <sheetData>
    <row r="1" spans="1:26" ht="15.75" customHeight="1">
      <c r="A1" s="10"/>
      <c r="B1" s="10"/>
      <c r="C1" s="11" t="s">
        <v>42</v>
      </c>
      <c r="D1" s="10"/>
      <c r="E1" s="10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4"/>
      <c r="R1" s="12"/>
      <c r="S1" s="12"/>
      <c r="T1" s="12"/>
      <c r="U1" s="15"/>
      <c r="V1" s="15"/>
      <c r="W1" s="15"/>
      <c r="X1" s="12"/>
      <c r="Y1" s="12"/>
      <c r="Z1" s="12"/>
    </row>
    <row r="2" spans="1:26" ht="15.75">
      <c r="A2" s="10"/>
      <c r="B2" s="10"/>
      <c r="C2" s="16" t="s">
        <v>155</v>
      </c>
      <c r="D2" s="17"/>
      <c r="E2" s="10"/>
      <c r="F2" s="12"/>
      <c r="G2" s="12"/>
      <c r="H2" s="12"/>
      <c r="I2" s="18"/>
      <c r="J2" s="18"/>
      <c r="K2" s="18"/>
      <c r="L2" s="18"/>
      <c r="M2" s="18"/>
      <c r="N2" s="18"/>
      <c r="O2" s="18"/>
      <c r="P2" s="18"/>
      <c r="Q2" s="19"/>
      <c r="R2" s="18"/>
      <c r="S2" s="18"/>
      <c r="T2" s="18"/>
      <c r="U2" s="18"/>
      <c r="V2" s="18"/>
      <c r="W2" s="18"/>
      <c r="X2" s="18"/>
      <c r="Y2" s="12"/>
      <c r="Z2" s="12"/>
    </row>
    <row r="3" spans="1:26" ht="20.25" thickBot="1">
      <c r="A3" s="10"/>
      <c r="B3" s="10"/>
      <c r="C3" s="10"/>
      <c r="D3" s="10"/>
      <c r="E3" s="10"/>
      <c r="F3" s="12"/>
      <c r="G3" s="12"/>
      <c r="H3" s="12"/>
      <c r="I3" s="18"/>
      <c r="J3" s="18"/>
      <c r="K3" s="18"/>
      <c r="L3" s="18"/>
      <c r="M3" s="18"/>
      <c r="N3" s="18"/>
      <c r="O3" s="18"/>
      <c r="P3" s="20">
        <v>2021</v>
      </c>
      <c r="Q3" s="19"/>
      <c r="R3" s="18"/>
      <c r="S3" s="18"/>
      <c r="T3" s="18"/>
      <c r="U3" s="18"/>
      <c r="V3" s="18"/>
      <c r="W3" s="18"/>
      <c r="X3" s="18"/>
      <c r="Y3" s="12"/>
      <c r="Z3" s="12"/>
    </row>
    <row r="4" spans="1:29" ht="13.5">
      <c r="A4" s="21"/>
      <c r="B4" s="21"/>
      <c r="C4" s="22"/>
      <c r="D4" s="23"/>
      <c r="E4" s="24" t="s">
        <v>0</v>
      </c>
      <c r="F4" s="25" t="s">
        <v>0</v>
      </c>
      <c r="G4" s="25" t="s">
        <v>0</v>
      </c>
      <c r="H4" s="25" t="s">
        <v>0</v>
      </c>
      <c r="I4" s="26"/>
      <c r="J4" s="27"/>
      <c r="K4" s="27"/>
      <c r="L4" s="27"/>
      <c r="M4" s="27"/>
      <c r="N4" s="27"/>
      <c r="O4" s="27"/>
      <c r="P4" s="28"/>
      <c r="Q4" s="29"/>
      <c r="R4" s="29"/>
      <c r="S4" s="29"/>
      <c r="T4" s="29"/>
      <c r="U4" s="30"/>
      <c r="V4" s="29"/>
      <c r="W4" s="30"/>
      <c r="X4" s="31" t="s">
        <v>0</v>
      </c>
      <c r="Y4" s="25" t="s">
        <v>0</v>
      </c>
      <c r="Z4" s="25" t="s">
        <v>0</v>
      </c>
      <c r="AA4" s="2"/>
      <c r="AB4" s="2"/>
      <c r="AC4" s="2"/>
    </row>
    <row r="5" spans="1:29" ht="43.5" customHeight="1" thickBot="1">
      <c r="A5" s="32"/>
      <c r="B5" s="32"/>
      <c r="C5" s="33" t="s">
        <v>18</v>
      </c>
      <c r="D5" s="34" t="s">
        <v>19</v>
      </c>
      <c r="E5" s="35" t="s">
        <v>8</v>
      </c>
      <c r="F5" s="36" t="s">
        <v>8</v>
      </c>
      <c r="G5" s="36"/>
      <c r="H5" s="36" t="s">
        <v>9</v>
      </c>
      <c r="I5" s="253" t="s">
        <v>1</v>
      </c>
      <c r="J5" s="254"/>
      <c r="K5" s="254"/>
      <c r="L5" s="254"/>
      <c r="M5" s="254"/>
      <c r="N5" s="254"/>
      <c r="O5" s="254"/>
      <c r="P5" s="255"/>
      <c r="Q5" s="37"/>
      <c r="R5" s="254" t="s">
        <v>106</v>
      </c>
      <c r="S5" s="254"/>
      <c r="T5" s="254"/>
      <c r="U5" s="255"/>
      <c r="V5" s="37" t="s">
        <v>91</v>
      </c>
      <c r="W5" s="38" t="s">
        <v>80</v>
      </c>
      <c r="X5" s="39"/>
      <c r="Y5" s="36"/>
      <c r="Z5" s="36"/>
      <c r="AA5" s="2"/>
      <c r="AB5" s="2"/>
      <c r="AC5" s="2"/>
    </row>
    <row r="6" spans="1:29" ht="28.5" customHeight="1" thickBot="1">
      <c r="A6" s="32"/>
      <c r="B6" s="32"/>
      <c r="C6" s="40"/>
      <c r="D6" s="41"/>
      <c r="E6" s="35" t="s">
        <v>3</v>
      </c>
      <c r="F6" s="36" t="s">
        <v>3</v>
      </c>
      <c r="G6" s="36" t="s">
        <v>3</v>
      </c>
      <c r="H6" s="36" t="s">
        <v>3</v>
      </c>
      <c r="I6" s="42"/>
      <c r="J6" s="42"/>
      <c r="K6" s="42" t="s">
        <v>2</v>
      </c>
      <c r="L6" s="42"/>
      <c r="M6" s="42"/>
      <c r="N6" s="42"/>
      <c r="O6" s="42"/>
      <c r="P6" s="43"/>
      <c r="Q6" s="42"/>
      <c r="R6" s="42"/>
      <c r="S6" s="42"/>
      <c r="T6" s="42"/>
      <c r="U6" s="43"/>
      <c r="V6" s="44"/>
      <c r="W6" s="45"/>
      <c r="X6" s="39" t="s">
        <v>3</v>
      </c>
      <c r="Y6" s="36" t="s">
        <v>3</v>
      </c>
      <c r="Z6" s="36" t="s">
        <v>3</v>
      </c>
      <c r="AA6" s="2"/>
      <c r="AB6" s="2"/>
      <c r="AC6" s="2"/>
    </row>
    <row r="7" spans="1:29" ht="12.75" customHeight="1">
      <c r="A7" s="32"/>
      <c r="B7" s="32"/>
      <c r="C7" s="40"/>
      <c r="D7" s="41"/>
      <c r="E7" s="35" t="s">
        <v>7</v>
      </c>
      <c r="F7" s="36" t="s">
        <v>7</v>
      </c>
      <c r="G7" s="36" t="s">
        <v>7</v>
      </c>
      <c r="H7" s="36" t="s">
        <v>7</v>
      </c>
      <c r="I7" s="256">
        <v>610</v>
      </c>
      <c r="J7" s="258">
        <v>620</v>
      </c>
      <c r="K7" s="258">
        <v>630</v>
      </c>
      <c r="L7" s="258">
        <v>640</v>
      </c>
      <c r="M7" s="258">
        <v>650</v>
      </c>
      <c r="N7" s="260" t="s">
        <v>4</v>
      </c>
      <c r="O7" s="260" t="s">
        <v>5</v>
      </c>
      <c r="P7" s="268" t="s">
        <v>6</v>
      </c>
      <c r="Q7" s="46"/>
      <c r="R7" s="264">
        <v>700</v>
      </c>
      <c r="S7" s="266" t="s">
        <v>4</v>
      </c>
      <c r="T7" s="266" t="s">
        <v>5</v>
      </c>
      <c r="U7" s="262" t="s">
        <v>6</v>
      </c>
      <c r="V7" s="47"/>
      <c r="W7" s="47"/>
      <c r="X7" s="39" t="s">
        <v>7</v>
      </c>
      <c r="Y7" s="36" t="s">
        <v>7</v>
      </c>
      <c r="Z7" s="36" t="s">
        <v>7</v>
      </c>
      <c r="AA7" s="2"/>
      <c r="AB7" s="2"/>
      <c r="AC7" s="2"/>
    </row>
    <row r="8" spans="1:29" ht="18" customHeight="1" thickBot="1">
      <c r="A8" s="32"/>
      <c r="B8" s="32"/>
      <c r="C8" s="40"/>
      <c r="D8" s="41"/>
      <c r="E8" s="36" t="s">
        <v>85</v>
      </c>
      <c r="F8" s="36" t="s">
        <v>90</v>
      </c>
      <c r="G8" s="36" t="s">
        <v>105</v>
      </c>
      <c r="H8" s="48" t="s">
        <v>105</v>
      </c>
      <c r="I8" s="257"/>
      <c r="J8" s="259"/>
      <c r="K8" s="259"/>
      <c r="L8" s="259"/>
      <c r="M8" s="259"/>
      <c r="N8" s="261"/>
      <c r="O8" s="261"/>
      <c r="P8" s="269"/>
      <c r="Q8" s="46"/>
      <c r="R8" s="265"/>
      <c r="S8" s="267"/>
      <c r="T8" s="267"/>
      <c r="U8" s="263"/>
      <c r="V8" s="47">
        <v>820</v>
      </c>
      <c r="W8" s="47" t="s">
        <v>79</v>
      </c>
      <c r="X8" s="49" t="s">
        <v>107</v>
      </c>
      <c r="Y8" s="36" t="s">
        <v>120</v>
      </c>
      <c r="Z8" s="36" t="s">
        <v>154</v>
      </c>
      <c r="AA8" s="2"/>
      <c r="AB8" s="2"/>
      <c r="AC8" s="2"/>
    </row>
    <row r="9" spans="1:26" ht="13.5">
      <c r="A9" s="50" t="s">
        <v>20</v>
      </c>
      <c r="B9" s="51" t="s">
        <v>20</v>
      </c>
      <c r="C9" s="52" t="s">
        <v>29</v>
      </c>
      <c r="D9" s="53"/>
      <c r="E9" s="54">
        <f aca="true" t="shared" si="0" ref="E9:M9">SUM(E10:E15)</f>
        <v>239592.61000000002</v>
      </c>
      <c r="F9" s="54">
        <f t="shared" si="0"/>
        <v>152161.15</v>
      </c>
      <c r="G9" s="54">
        <f t="shared" si="0"/>
        <v>117441</v>
      </c>
      <c r="H9" s="55">
        <f t="shared" si="0"/>
        <v>119858</v>
      </c>
      <c r="I9" s="55">
        <f t="shared" si="0"/>
        <v>48400</v>
      </c>
      <c r="J9" s="55">
        <f t="shared" si="0"/>
        <v>18681</v>
      </c>
      <c r="K9" s="55">
        <f t="shared" si="0"/>
        <v>38100</v>
      </c>
      <c r="L9" s="55">
        <f t="shared" si="0"/>
        <v>5500</v>
      </c>
      <c r="M9" s="55">
        <f t="shared" si="0"/>
        <v>1270</v>
      </c>
      <c r="N9" s="238">
        <v>113650</v>
      </c>
      <c r="O9" s="239">
        <f aca="true" t="shared" si="1" ref="O9:W9">SUM(O10:O15)</f>
        <v>0</v>
      </c>
      <c r="P9" s="240">
        <f>SUM(I9:M9)</f>
        <v>111951</v>
      </c>
      <c r="Q9" s="158">
        <f t="shared" si="1"/>
        <v>0</v>
      </c>
      <c r="R9" s="54">
        <f t="shared" si="1"/>
        <v>0</v>
      </c>
      <c r="S9" s="54">
        <f t="shared" si="1"/>
        <v>0</v>
      </c>
      <c r="T9" s="54">
        <f t="shared" si="1"/>
        <v>0</v>
      </c>
      <c r="U9" s="54">
        <f t="shared" si="1"/>
        <v>0</v>
      </c>
      <c r="V9" s="54">
        <f t="shared" si="1"/>
        <v>7000</v>
      </c>
      <c r="W9" s="54">
        <f t="shared" si="1"/>
        <v>7000</v>
      </c>
      <c r="X9" s="55">
        <f>SUM(P9+U9+W9)</f>
        <v>118951</v>
      </c>
      <c r="Y9" s="224">
        <f>SUM(Y10:Y15)</f>
        <v>155030</v>
      </c>
      <c r="Z9" s="224">
        <f>SUM(Z10:Z15)</f>
        <v>155030</v>
      </c>
    </row>
    <row r="10" spans="1:26" ht="13.5">
      <c r="A10" s="56" t="s">
        <v>20</v>
      </c>
      <c r="B10" s="57" t="s">
        <v>20</v>
      </c>
      <c r="C10" s="58" t="s">
        <v>43</v>
      </c>
      <c r="D10" s="59" t="s">
        <v>87</v>
      </c>
      <c r="E10" s="60">
        <v>224198.04</v>
      </c>
      <c r="F10" s="60">
        <v>136270.87</v>
      </c>
      <c r="G10" s="60">
        <v>99810</v>
      </c>
      <c r="H10" s="61">
        <v>102795</v>
      </c>
      <c r="I10" s="241">
        <v>43450</v>
      </c>
      <c r="J10" s="241">
        <v>16800</v>
      </c>
      <c r="K10" s="241">
        <v>35600</v>
      </c>
      <c r="L10" s="241">
        <v>5000</v>
      </c>
      <c r="M10" s="241">
        <v>0</v>
      </c>
      <c r="N10" s="242">
        <v>103100</v>
      </c>
      <c r="O10" s="214"/>
      <c r="P10" s="243">
        <f aca="true" t="shared" si="2" ref="P10:P48">SUM(I10:M10)</f>
        <v>100850</v>
      </c>
      <c r="Q10" s="62"/>
      <c r="R10" s="214"/>
      <c r="S10" s="214"/>
      <c r="T10" s="214"/>
      <c r="U10" s="215"/>
      <c r="V10" s="214"/>
      <c r="W10" s="216"/>
      <c r="X10" s="220">
        <f aca="true" t="shared" si="3" ref="X10:X48">SUM(P10+U10+W10)</f>
        <v>100850</v>
      </c>
      <c r="Y10" s="225">
        <v>141000</v>
      </c>
      <c r="Z10" s="225">
        <v>141000</v>
      </c>
    </row>
    <row r="11" spans="1:26" ht="13.5">
      <c r="A11" s="63" t="s">
        <v>20</v>
      </c>
      <c r="B11" s="64" t="s">
        <v>20</v>
      </c>
      <c r="C11" s="58" t="s">
        <v>43</v>
      </c>
      <c r="D11" s="65" t="s">
        <v>45</v>
      </c>
      <c r="E11" s="60">
        <v>7093.72</v>
      </c>
      <c r="F11" s="60">
        <v>0</v>
      </c>
      <c r="G11" s="60">
        <v>0</v>
      </c>
      <c r="H11" s="66">
        <v>7250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4">
        <v>0</v>
      </c>
      <c r="O11" s="214"/>
      <c r="P11" s="243">
        <f t="shared" si="2"/>
        <v>0</v>
      </c>
      <c r="Q11" s="62"/>
      <c r="R11" s="214"/>
      <c r="S11" s="214"/>
      <c r="T11" s="214"/>
      <c r="U11" s="215"/>
      <c r="V11" s="217"/>
      <c r="W11" s="218"/>
      <c r="X11" s="220">
        <f t="shared" si="3"/>
        <v>0</v>
      </c>
      <c r="Y11" s="226">
        <v>0</v>
      </c>
      <c r="Z11" s="226">
        <v>0</v>
      </c>
    </row>
    <row r="12" spans="1:26" ht="13.5">
      <c r="A12" s="63" t="s">
        <v>20</v>
      </c>
      <c r="B12" s="64" t="s">
        <v>21</v>
      </c>
      <c r="C12" s="68" t="s">
        <v>44</v>
      </c>
      <c r="D12" s="65" t="s">
        <v>41</v>
      </c>
      <c r="E12" s="69">
        <v>6823.53</v>
      </c>
      <c r="F12" s="69">
        <v>0</v>
      </c>
      <c r="G12" s="60">
        <v>0</v>
      </c>
      <c r="H12" s="70">
        <v>0</v>
      </c>
      <c r="I12" s="241">
        <v>4950</v>
      </c>
      <c r="J12" s="241">
        <v>1881</v>
      </c>
      <c r="K12" s="241">
        <v>2500</v>
      </c>
      <c r="L12" s="241">
        <v>0</v>
      </c>
      <c r="M12" s="241">
        <v>0</v>
      </c>
      <c r="N12" s="242">
        <v>8550</v>
      </c>
      <c r="O12" s="215"/>
      <c r="P12" s="243">
        <f t="shared" si="2"/>
        <v>9331</v>
      </c>
      <c r="Q12" s="71"/>
      <c r="R12" s="214"/>
      <c r="S12" s="219"/>
      <c r="T12" s="219"/>
      <c r="U12" s="215"/>
      <c r="V12" s="217"/>
      <c r="W12" s="218"/>
      <c r="X12" s="220">
        <f t="shared" si="3"/>
        <v>9331</v>
      </c>
      <c r="Y12" s="227">
        <v>6300</v>
      </c>
      <c r="Z12" s="227">
        <v>6300</v>
      </c>
    </row>
    <row r="13" spans="1:26" ht="13.5">
      <c r="A13" s="63" t="s">
        <v>20</v>
      </c>
      <c r="B13" s="64" t="s">
        <v>21</v>
      </c>
      <c r="C13" s="68" t="s">
        <v>44</v>
      </c>
      <c r="D13" s="65" t="s">
        <v>45</v>
      </c>
      <c r="E13" s="69">
        <v>1362.32</v>
      </c>
      <c r="F13" s="69">
        <v>7264.61</v>
      </c>
      <c r="G13" s="60">
        <v>8831</v>
      </c>
      <c r="H13" s="70">
        <v>8800</v>
      </c>
      <c r="I13" s="241">
        <v>0</v>
      </c>
      <c r="J13" s="241">
        <v>0</v>
      </c>
      <c r="K13" s="241">
        <v>0</v>
      </c>
      <c r="L13" s="241">
        <v>0</v>
      </c>
      <c r="M13" s="241">
        <v>1270</v>
      </c>
      <c r="N13" s="242">
        <v>1500</v>
      </c>
      <c r="O13" s="215"/>
      <c r="P13" s="243">
        <f t="shared" si="2"/>
        <v>1270</v>
      </c>
      <c r="Q13" s="71"/>
      <c r="R13" s="214"/>
      <c r="S13" s="219"/>
      <c r="T13" s="219"/>
      <c r="U13" s="215"/>
      <c r="V13" s="217">
        <v>7000</v>
      </c>
      <c r="W13" s="218">
        <v>7000</v>
      </c>
      <c r="X13" s="220">
        <f t="shared" si="3"/>
        <v>8270</v>
      </c>
      <c r="Y13" s="227">
        <v>7500</v>
      </c>
      <c r="Z13" s="227">
        <v>7500</v>
      </c>
    </row>
    <row r="14" spans="1:26" ht="13.5">
      <c r="A14" s="63" t="s">
        <v>20</v>
      </c>
      <c r="B14" s="64" t="s">
        <v>21</v>
      </c>
      <c r="C14" s="68" t="s">
        <v>44</v>
      </c>
      <c r="D14" s="65" t="s">
        <v>87</v>
      </c>
      <c r="E14" s="69">
        <v>100</v>
      </c>
      <c r="F14" s="69">
        <v>8456.04</v>
      </c>
      <c r="G14" s="69">
        <v>8300</v>
      </c>
      <c r="H14" s="70">
        <v>1013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4">
        <v>0</v>
      </c>
      <c r="O14" s="215"/>
      <c r="P14" s="243">
        <f t="shared" si="2"/>
        <v>0</v>
      </c>
      <c r="Q14" s="71"/>
      <c r="R14" s="214"/>
      <c r="S14" s="219"/>
      <c r="T14" s="219"/>
      <c r="U14" s="215"/>
      <c r="V14" s="217"/>
      <c r="W14" s="218"/>
      <c r="X14" s="220">
        <f t="shared" si="3"/>
        <v>0</v>
      </c>
      <c r="Y14" s="227">
        <v>80</v>
      </c>
      <c r="Z14" s="227">
        <v>80</v>
      </c>
    </row>
    <row r="15" spans="1:26" ht="13.5">
      <c r="A15" s="63" t="s">
        <v>20</v>
      </c>
      <c r="B15" s="64" t="s">
        <v>22</v>
      </c>
      <c r="C15" s="68" t="s">
        <v>30</v>
      </c>
      <c r="D15" s="72" t="s">
        <v>41</v>
      </c>
      <c r="E15" s="69">
        <v>15</v>
      </c>
      <c r="F15" s="69">
        <v>169.63</v>
      </c>
      <c r="G15" s="69">
        <v>500</v>
      </c>
      <c r="H15" s="70">
        <v>0</v>
      </c>
      <c r="I15" s="241">
        <v>0</v>
      </c>
      <c r="J15" s="241">
        <v>0</v>
      </c>
      <c r="K15" s="241">
        <v>0</v>
      </c>
      <c r="L15" s="241">
        <v>500</v>
      </c>
      <c r="M15" s="241">
        <v>0</v>
      </c>
      <c r="N15" s="244">
        <v>500</v>
      </c>
      <c r="O15" s="215"/>
      <c r="P15" s="243">
        <f t="shared" si="2"/>
        <v>500</v>
      </c>
      <c r="Q15" s="71"/>
      <c r="R15" s="214"/>
      <c r="S15" s="219"/>
      <c r="T15" s="219"/>
      <c r="U15" s="215"/>
      <c r="V15" s="217"/>
      <c r="W15" s="218"/>
      <c r="X15" s="220">
        <f t="shared" si="3"/>
        <v>500</v>
      </c>
      <c r="Y15" s="227">
        <v>150</v>
      </c>
      <c r="Z15" s="227">
        <v>150</v>
      </c>
    </row>
    <row r="16" spans="1:26" ht="13.5">
      <c r="A16" s="73" t="s">
        <v>21</v>
      </c>
      <c r="B16" s="74"/>
      <c r="C16" s="75" t="s">
        <v>46</v>
      </c>
      <c r="D16" s="72"/>
      <c r="E16" s="76">
        <f aca="true" t="shared" si="4" ref="E16:Z16">SUM(E17)</f>
        <v>0</v>
      </c>
      <c r="F16" s="76">
        <f t="shared" si="4"/>
        <v>0</v>
      </c>
      <c r="G16" s="76">
        <f t="shared" si="4"/>
        <v>0</v>
      </c>
      <c r="H16" s="77">
        <f t="shared" si="4"/>
        <v>0</v>
      </c>
      <c r="I16" s="77">
        <f t="shared" si="4"/>
        <v>0</v>
      </c>
      <c r="J16" s="77">
        <f t="shared" si="4"/>
        <v>0</v>
      </c>
      <c r="K16" s="77">
        <f t="shared" si="4"/>
        <v>0</v>
      </c>
      <c r="L16" s="77">
        <f t="shared" si="4"/>
        <v>0</v>
      </c>
      <c r="M16" s="77">
        <f t="shared" si="4"/>
        <v>0</v>
      </c>
      <c r="N16" s="245">
        <v>0</v>
      </c>
      <c r="O16" s="246">
        <f t="shared" si="4"/>
        <v>0</v>
      </c>
      <c r="P16" s="240">
        <f t="shared" si="2"/>
        <v>0</v>
      </c>
      <c r="Q16" s="159">
        <f t="shared" si="4"/>
        <v>0</v>
      </c>
      <c r="R16" s="76">
        <f t="shared" si="4"/>
        <v>0</v>
      </c>
      <c r="S16" s="76">
        <f t="shared" si="4"/>
        <v>0</v>
      </c>
      <c r="T16" s="76">
        <f t="shared" si="4"/>
        <v>0</v>
      </c>
      <c r="U16" s="76">
        <f t="shared" si="4"/>
        <v>0</v>
      </c>
      <c r="V16" s="76">
        <f t="shared" si="4"/>
        <v>0</v>
      </c>
      <c r="W16" s="76">
        <f t="shared" si="4"/>
        <v>0</v>
      </c>
      <c r="X16" s="236">
        <f t="shared" si="3"/>
        <v>0</v>
      </c>
      <c r="Y16" s="228">
        <f t="shared" si="4"/>
        <v>0</v>
      </c>
      <c r="Z16" s="228">
        <f t="shared" si="4"/>
        <v>0</v>
      </c>
    </row>
    <row r="17" spans="1:26" ht="13.5">
      <c r="A17" s="63" t="s">
        <v>21</v>
      </c>
      <c r="B17" s="64" t="s">
        <v>20</v>
      </c>
      <c r="C17" s="68" t="s">
        <v>47</v>
      </c>
      <c r="D17" s="72" t="s">
        <v>87</v>
      </c>
      <c r="E17" s="69">
        <v>0</v>
      </c>
      <c r="F17" s="69">
        <v>0</v>
      </c>
      <c r="G17" s="69">
        <v>0</v>
      </c>
      <c r="H17" s="70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4">
        <v>0</v>
      </c>
      <c r="O17" s="215"/>
      <c r="P17" s="243">
        <f t="shared" si="2"/>
        <v>0</v>
      </c>
      <c r="Q17" s="71"/>
      <c r="R17" s="217"/>
      <c r="S17" s="215"/>
      <c r="T17" s="215"/>
      <c r="U17" s="217"/>
      <c r="V17" s="217"/>
      <c r="W17" s="218"/>
      <c r="X17" s="220">
        <f t="shared" si="3"/>
        <v>0</v>
      </c>
      <c r="Y17" s="227">
        <v>0</v>
      </c>
      <c r="Z17" s="227">
        <v>0</v>
      </c>
    </row>
    <row r="18" spans="1:26" ht="13.5">
      <c r="A18" s="73" t="s">
        <v>22</v>
      </c>
      <c r="B18" s="74"/>
      <c r="C18" s="75" t="s">
        <v>48</v>
      </c>
      <c r="D18" s="72"/>
      <c r="E18" s="78">
        <f>SUM(E19:E20)</f>
        <v>4829.71</v>
      </c>
      <c r="F18" s="78">
        <f aca="true" t="shared" si="5" ref="F18:W18">SUM(F19:F20)</f>
        <v>5551.37</v>
      </c>
      <c r="G18" s="78">
        <f t="shared" si="5"/>
        <v>5300</v>
      </c>
      <c r="H18" s="79">
        <f t="shared" si="5"/>
        <v>3948</v>
      </c>
      <c r="I18" s="79">
        <f t="shared" si="5"/>
        <v>0</v>
      </c>
      <c r="J18" s="79">
        <f t="shared" si="5"/>
        <v>0</v>
      </c>
      <c r="K18" s="79">
        <f t="shared" si="5"/>
        <v>4800</v>
      </c>
      <c r="L18" s="79">
        <f t="shared" si="5"/>
        <v>0</v>
      </c>
      <c r="M18" s="79">
        <f t="shared" si="5"/>
        <v>0</v>
      </c>
      <c r="N18" s="79">
        <f t="shared" si="5"/>
        <v>5100</v>
      </c>
      <c r="O18" s="79">
        <f t="shared" si="5"/>
        <v>0</v>
      </c>
      <c r="P18" s="240">
        <f t="shared" si="2"/>
        <v>4800</v>
      </c>
      <c r="Q18" s="160">
        <f t="shared" si="5"/>
        <v>0</v>
      </c>
      <c r="R18" s="78">
        <f t="shared" si="5"/>
        <v>0</v>
      </c>
      <c r="S18" s="78">
        <f t="shared" si="5"/>
        <v>0</v>
      </c>
      <c r="T18" s="78">
        <f t="shared" si="5"/>
        <v>0</v>
      </c>
      <c r="U18" s="78">
        <f t="shared" si="5"/>
        <v>0</v>
      </c>
      <c r="V18" s="78">
        <f t="shared" si="5"/>
        <v>0</v>
      </c>
      <c r="W18" s="78">
        <f t="shared" si="5"/>
        <v>0</v>
      </c>
      <c r="X18" s="236">
        <f t="shared" si="3"/>
        <v>4800</v>
      </c>
      <c r="Y18" s="229">
        <f>SUM(Y19:Y20)</f>
        <v>5950</v>
      </c>
      <c r="Z18" s="229">
        <f>SUM(Z19:Z20)</f>
        <v>5950</v>
      </c>
    </row>
    <row r="19" spans="1:26" ht="13.5" customHeight="1">
      <c r="A19" s="63" t="s">
        <v>22</v>
      </c>
      <c r="B19" s="64" t="s">
        <v>20</v>
      </c>
      <c r="C19" s="68" t="s">
        <v>49</v>
      </c>
      <c r="D19" s="72" t="s">
        <v>87</v>
      </c>
      <c r="E19" s="69">
        <v>637.84</v>
      </c>
      <c r="F19" s="69">
        <v>108.4</v>
      </c>
      <c r="G19" s="69">
        <v>300</v>
      </c>
      <c r="H19" s="70">
        <v>200</v>
      </c>
      <c r="I19" s="241">
        <v>0</v>
      </c>
      <c r="J19" s="241">
        <v>0</v>
      </c>
      <c r="K19" s="241">
        <v>300</v>
      </c>
      <c r="L19" s="241">
        <v>0</v>
      </c>
      <c r="M19" s="241">
        <v>0</v>
      </c>
      <c r="N19" s="244">
        <v>900</v>
      </c>
      <c r="O19" s="215"/>
      <c r="P19" s="243">
        <f t="shared" si="2"/>
        <v>300</v>
      </c>
      <c r="Q19" s="71"/>
      <c r="R19" s="217"/>
      <c r="S19" s="217"/>
      <c r="T19" s="217"/>
      <c r="U19" s="217"/>
      <c r="V19" s="217"/>
      <c r="W19" s="218"/>
      <c r="X19" s="220">
        <f t="shared" si="3"/>
        <v>300</v>
      </c>
      <c r="Y19" s="227">
        <v>250</v>
      </c>
      <c r="Z19" s="227">
        <v>250</v>
      </c>
    </row>
    <row r="20" spans="1:26" ht="13.5" customHeight="1">
      <c r="A20" s="63" t="s">
        <v>22</v>
      </c>
      <c r="B20" s="64" t="s">
        <v>20</v>
      </c>
      <c r="C20" s="68" t="s">
        <v>50</v>
      </c>
      <c r="D20" s="72" t="s">
        <v>45</v>
      </c>
      <c r="E20" s="69">
        <v>4191.87</v>
      </c>
      <c r="F20" s="69">
        <v>5442.97</v>
      </c>
      <c r="G20" s="69">
        <v>5000</v>
      </c>
      <c r="H20" s="70">
        <v>3748</v>
      </c>
      <c r="I20" s="241">
        <v>0</v>
      </c>
      <c r="J20" s="241">
        <v>0</v>
      </c>
      <c r="K20" s="241">
        <v>4500</v>
      </c>
      <c r="L20" s="241">
        <v>0</v>
      </c>
      <c r="M20" s="241">
        <v>0</v>
      </c>
      <c r="N20" s="242">
        <v>4200</v>
      </c>
      <c r="O20" s="215"/>
      <c r="P20" s="243">
        <f t="shared" si="2"/>
        <v>4500</v>
      </c>
      <c r="Q20" s="71"/>
      <c r="R20" s="217"/>
      <c r="S20" s="217"/>
      <c r="T20" s="217"/>
      <c r="U20" s="217"/>
      <c r="V20" s="217"/>
      <c r="W20" s="218"/>
      <c r="X20" s="220">
        <f t="shared" si="3"/>
        <v>4500</v>
      </c>
      <c r="Y20" s="227">
        <v>5700</v>
      </c>
      <c r="Z20" s="227">
        <v>5700</v>
      </c>
    </row>
    <row r="21" spans="1:26" ht="13.5">
      <c r="A21" s="73" t="s">
        <v>23</v>
      </c>
      <c r="B21" s="74"/>
      <c r="C21" s="80" t="s">
        <v>31</v>
      </c>
      <c r="D21" s="65"/>
      <c r="E21" s="78">
        <f>SUM(E22:E23)</f>
        <v>855.64</v>
      </c>
      <c r="F21" s="78">
        <f aca="true" t="shared" si="6" ref="F21:W21">SUM(F22:F23)</f>
        <v>506.72</v>
      </c>
      <c r="G21" s="78">
        <f t="shared" si="6"/>
        <v>650</v>
      </c>
      <c r="H21" s="81">
        <f t="shared" si="6"/>
        <v>765</v>
      </c>
      <c r="I21" s="81">
        <f t="shared" si="6"/>
        <v>0</v>
      </c>
      <c r="J21" s="81">
        <f t="shared" si="6"/>
        <v>0</v>
      </c>
      <c r="K21" s="81">
        <f t="shared" si="6"/>
        <v>800</v>
      </c>
      <c r="L21" s="81">
        <f t="shared" si="6"/>
        <v>0</v>
      </c>
      <c r="M21" s="81">
        <f t="shared" si="6"/>
        <v>0</v>
      </c>
      <c r="N21" s="81">
        <f t="shared" si="6"/>
        <v>1100</v>
      </c>
      <c r="O21" s="81">
        <f t="shared" si="6"/>
        <v>0</v>
      </c>
      <c r="P21" s="240">
        <f t="shared" si="2"/>
        <v>800</v>
      </c>
      <c r="Q21" s="171">
        <f t="shared" si="6"/>
        <v>0</v>
      </c>
      <c r="R21" s="81">
        <f t="shared" si="6"/>
        <v>0</v>
      </c>
      <c r="S21" s="78">
        <f t="shared" si="6"/>
        <v>0</v>
      </c>
      <c r="T21" s="78">
        <f t="shared" si="6"/>
        <v>0</v>
      </c>
      <c r="U21" s="78">
        <f t="shared" si="6"/>
        <v>0</v>
      </c>
      <c r="V21" s="78">
        <f t="shared" si="6"/>
        <v>0</v>
      </c>
      <c r="W21" s="78">
        <f t="shared" si="6"/>
        <v>0</v>
      </c>
      <c r="X21" s="236">
        <f t="shared" si="3"/>
        <v>800</v>
      </c>
      <c r="Y21" s="230">
        <f>SUM(Y22:Y23)</f>
        <v>721</v>
      </c>
      <c r="Z21" s="230">
        <f>SUM(Z22:Z23)</f>
        <v>721</v>
      </c>
    </row>
    <row r="22" spans="1:26" ht="13.5">
      <c r="A22" s="63" t="s">
        <v>23</v>
      </c>
      <c r="B22" s="64" t="s">
        <v>20</v>
      </c>
      <c r="C22" s="68" t="s">
        <v>51</v>
      </c>
      <c r="D22" s="72" t="s">
        <v>36</v>
      </c>
      <c r="E22" s="82">
        <v>567.27</v>
      </c>
      <c r="F22" s="82">
        <v>486.97</v>
      </c>
      <c r="G22" s="82">
        <v>500</v>
      </c>
      <c r="H22" s="83">
        <v>465</v>
      </c>
      <c r="I22" s="241">
        <v>0</v>
      </c>
      <c r="J22" s="241">
        <v>0</v>
      </c>
      <c r="K22" s="241">
        <v>500</v>
      </c>
      <c r="L22" s="241">
        <v>0</v>
      </c>
      <c r="M22" s="241">
        <v>0</v>
      </c>
      <c r="N22" s="244">
        <v>600</v>
      </c>
      <c r="O22" s="247"/>
      <c r="P22" s="243">
        <f t="shared" si="2"/>
        <v>500</v>
      </c>
      <c r="Q22" s="67"/>
      <c r="R22" s="217"/>
      <c r="S22" s="217"/>
      <c r="T22" s="217"/>
      <c r="U22" s="217"/>
      <c r="V22" s="217"/>
      <c r="W22" s="218"/>
      <c r="X22" s="220">
        <f t="shared" si="3"/>
        <v>500</v>
      </c>
      <c r="Y22" s="231">
        <v>670</v>
      </c>
      <c r="Z22" s="231">
        <v>670</v>
      </c>
    </row>
    <row r="23" spans="1:26" ht="13.5">
      <c r="A23" s="63" t="s">
        <v>23</v>
      </c>
      <c r="B23" s="64" t="s">
        <v>21</v>
      </c>
      <c r="C23" s="68" t="s">
        <v>81</v>
      </c>
      <c r="D23" s="72" t="s">
        <v>75</v>
      </c>
      <c r="E23" s="82">
        <v>288.37</v>
      </c>
      <c r="F23" s="82">
        <v>19.75</v>
      </c>
      <c r="G23" s="82">
        <v>150</v>
      </c>
      <c r="H23" s="83">
        <v>300</v>
      </c>
      <c r="I23" s="241">
        <v>0</v>
      </c>
      <c r="J23" s="241">
        <v>0</v>
      </c>
      <c r="K23" s="241">
        <v>300</v>
      </c>
      <c r="L23" s="241">
        <v>0</v>
      </c>
      <c r="M23" s="241">
        <v>0</v>
      </c>
      <c r="N23" s="244">
        <v>500</v>
      </c>
      <c r="O23" s="247"/>
      <c r="P23" s="243">
        <f t="shared" si="2"/>
        <v>300</v>
      </c>
      <c r="Q23" s="67"/>
      <c r="R23" s="217"/>
      <c r="S23" s="217"/>
      <c r="T23" s="217"/>
      <c r="U23" s="217"/>
      <c r="V23" s="217"/>
      <c r="W23" s="218"/>
      <c r="X23" s="220">
        <f t="shared" si="3"/>
        <v>300</v>
      </c>
      <c r="Y23" s="231">
        <v>51</v>
      </c>
      <c r="Z23" s="231">
        <v>51</v>
      </c>
    </row>
    <row r="24" spans="1:26" ht="13.5" customHeight="1">
      <c r="A24" s="73" t="s">
        <v>24</v>
      </c>
      <c r="B24" s="74"/>
      <c r="C24" s="75" t="s">
        <v>33</v>
      </c>
      <c r="D24" s="72"/>
      <c r="E24" s="76">
        <f>SUM(E25:E27)</f>
        <v>12799.13</v>
      </c>
      <c r="F24" s="76">
        <f aca="true" t="shared" si="7" ref="F24:W24">SUM(F25:F27)</f>
        <v>13150.08</v>
      </c>
      <c r="G24" s="76">
        <f t="shared" si="7"/>
        <v>903578.96</v>
      </c>
      <c r="H24" s="84">
        <f t="shared" si="7"/>
        <v>74350</v>
      </c>
      <c r="I24" s="84">
        <f t="shared" si="7"/>
        <v>0</v>
      </c>
      <c r="J24" s="84">
        <f t="shared" si="7"/>
        <v>0</v>
      </c>
      <c r="K24" s="84">
        <f t="shared" si="7"/>
        <v>14400</v>
      </c>
      <c r="L24" s="84">
        <f t="shared" si="7"/>
        <v>0</v>
      </c>
      <c r="M24" s="84">
        <f t="shared" si="7"/>
        <v>0</v>
      </c>
      <c r="N24" s="84">
        <f t="shared" si="7"/>
        <v>70500</v>
      </c>
      <c r="O24" s="84">
        <f t="shared" si="7"/>
        <v>0</v>
      </c>
      <c r="P24" s="240">
        <f t="shared" si="2"/>
        <v>14400</v>
      </c>
      <c r="Q24" s="172">
        <f t="shared" si="7"/>
        <v>0</v>
      </c>
      <c r="R24" s="84">
        <f t="shared" si="7"/>
        <v>831579</v>
      </c>
      <c r="S24" s="76">
        <f t="shared" si="7"/>
        <v>0</v>
      </c>
      <c r="T24" s="76">
        <f t="shared" si="7"/>
        <v>0</v>
      </c>
      <c r="U24" s="76">
        <f>SUM(R24)</f>
        <v>831579</v>
      </c>
      <c r="V24" s="76">
        <f t="shared" si="7"/>
        <v>0</v>
      </c>
      <c r="W24" s="76">
        <f t="shared" si="7"/>
        <v>0</v>
      </c>
      <c r="X24" s="236">
        <f t="shared" si="3"/>
        <v>845979</v>
      </c>
      <c r="Y24" s="232">
        <f>SUM(Y25:Y27)</f>
        <v>13300</v>
      </c>
      <c r="Z24" s="232">
        <f>SUM(Z25:Z27)</f>
        <v>13300</v>
      </c>
    </row>
    <row r="25" spans="1:26" ht="13.5" customHeight="1">
      <c r="A25" s="63" t="s">
        <v>24</v>
      </c>
      <c r="B25" s="64" t="s">
        <v>20</v>
      </c>
      <c r="C25" s="68" t="s">
        <v>52</v>
      </c>
      <c r="D25" s="72" t="s">
        <v>38</v>
      </c>
      <c r="E25" s="69">
        <v>12799.13</v>
      </c>
      <c r="F25" s="69">
        <v>13150.08</v>
      </c>
      <c r="G25" s="69">
        <v>72000</v>
      </c>
      <c r="H25" s="70">
        <v>74350</v>
      </c>
      <c r="I25" s="241">
        <v>0</v>
      </c>
      <c r="J25" s="241">
        <v>0</v>
      </c>
      <c r="K25" s="241">
        <v>14400</v>
      </c>
      <c r="L25" s="241">
        <v>0</v>
      </c>
      <c r="M25" s="241">
        <v>0</v>
      </c>
      <c r="N25" s="242">
        <v>70000</v>
      </c>
      <c r="O25" s="215"/>
      <c r="P25" s="243">
        <f t="shared" si="2"/>
        <v>14400</v>
      </c>
      <c r="Q25" s="71"/>
      <c r="R25" s="217"/>
      <c r="S25" s="217"/>
      <c r="T25" s="217"/>
      <c r="U25" s="217"/>
      <c r="V25" s="217"/>
      <c r="W25" s="218"/>
      <c r="X25" s="220">
        <f t="shared" si="3"/>
        <v>14400</v>
      </c>
      <c r="Y25" s="227">
        <v>13300</v>
      </c>
      <c r="Z25" s="227">
        <v>13300</v>
      </c>
    </row>
    <row r="26" spans="1:26" ht="13.5" customHeight="1">
      <c r="A26" s="63" t="s">
        <v>24</v>
      </c>
      <c r="B26" s="64" t="s">
        <v>21</v>
      </c>
      <c r="C26" s="85" t="s">
        <v>123</v>
      </c>
      <c r="D26" s="72"/>
      <c r="E26" s="69">
        <v>0</v>
      </c>
      <c r="F26" s="69">
        <v>0</v>
      </c>
      <c r="G26" s="69">
        <v>200000</v>
      </c>
      <c r="H26" s="70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4">
        <v>0</v>
      </c>
      <c r="O26" s="215"/>
      <c r="P26" s="243">
        <f t="shared" si="2"/>
        <v>0</v>
      </c>
      <c r="Q26" s="71"/>
      <c r="R26" s="217">
        <v>200000</v>
      </c>
      <c r="S26" s="217"/>
      <c r="T26" s="217"/>
      <c r="U26" s="217">
        <f>SUM(R26:T26)</f>
        <v>200000</v>
      </c>
      <c r="V26" s="217"/>
      <c r="W26" s="218"/>
      <c r="X26" s="220">
        <f t="shared" si="3"/>
        <v>200000</v>
      </c>
      <c r="Y26" s="227">
        <v>0</v>
      </c>
      <c r="Z26" s="227">
        <v>0</v>
      </c>
    </row>
    <row r="27" spans="1:26" ht="13.5">
      <c r="A27" s="63" t="s">
        <v>24</v>
      </c>
      <c r="B27" s="64" t="s">
        <v>22</v>
      </c>
      <c r="C27" s="85" t="s">
        <v>124</v>
      </c>
      <c r="D27" s="65"/>
      <c r="E27" s="86">
        <v>0</v>
      </c>
      <c r="F27" s="86">
        <v>0</v>
      </c>
      <c r="G27" s="86">
        <v>631578.96</v>
      </c>
      <c r="H27" s="66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8">
        <v>500</v>
      </c>
      <c r="O27" s="217"/>
      <c r="P27" s="243">
        <f t="shared" si="2"/>
        <v>0</v>
      </c>
      <c r="Q27" s="173"/>
      <c r="R27" s="217">
        <v>631579</v>
      </c>
      <c r="S27" s="217"/>
      <c r="T27" s="217"/>
      <c r="U27" s="217">
        <f>SUM(R27:T27)</f>
        <v>631579</v>
      </c>
      <c r="V27" s="217"/>
      <c r="W27" s="218"/>
      <c r="X27" s="220">
        <f t="shared" si="3"/>
        <v>631579</v>
      </c>
      <c r="Y27" s="226">
        <v>0</v>
      </c>
      <c r="Z27" s="226">
        <v>0</v>
      </c>
    </row>
    <row r="28" spans="1:26" ht="13.5">
      <c r="A28" s="73" t="s">
        <v>25</v>
      </c>
      <c r="B28" s="74"/>
      <c r="C28" s="75" t="s">
        <v>53</v>
      </c>
      <c r="D28" s="72"/>
      <c r="E28" s="76">
        <f aca="true" t="shared" si="8" ref="E28:Z28">SUM(E29)</f>
        <v>0</v>
      </c>
      <c r="F28" s="76">
        <f t="shared" si="8"/>
        <v>3626</v>
      </c>
      <c r="G28" s="76">
        <f t="shared" si="8"/>
        <v>147200</v>
      </c>
      <c r="H28" s="77">
        <f t="shared" si="8"/>
        <v>0</v>
      </c>
      <c r="I28" s="77">
        <f t="shared" si="8"/>
        <v>0</v>
      </c>
      <c r="J28" s="77">
        <f t="shared" si="8"/>
        <v>0</v>
      </c>
      <c r="K28" s="77">
        <f t="shared" si="8"/>
        <v>200</v>
      </c>
      <c r="L28" s="77">
        <f t="shared" si="8"/>
        <v>0</v>
      </c>
      <c r="M28" s="77">
        <f t="shared" si="8"/>
        <v>0</v>
      </c>
      <c r="N28" s="77">
        <f t="shared" si="8"/>
        <v>3000</v>
      </c>
      <c r="O28" s="77">
        <f t="shared" si="8"/>
        <v>0</v>
      </c>
      <c r="P28" s="240">
        <f t="shared" si="2"/>
        <v>200</v>
      </c>
      <c r="Q28" s="170">
        <f t="shared" si="8"/>
        <v>0</v>
      </c>
      <c r="R28" s="77">
        <f t="shared" si="8"/>
        <v>147000</v>
      </c>
      <c r="S28" s="77">
        <f t="shared" si="8"/>
        <v>0</v>
      </c>
      <c r="T28" s="77">
        <f t="shared" si="8"/>
        <v>0</v>
      </c>
      <c r="U28" s="77">
        <f>SUM(R28)</f>
        <v>147000</v>
      </c>
      <c r="V28" s="76">
        <f t="shared" si="8"/>
        <v>0</v>
      </c>
      <c r="W28" s="76">
        <f t="shared" si="8"/>
        <v>0</v>
      </c>
      <c r="X28" s="236">
        <f t="shared" si="3"/>
        <v>147200</v>
      </c>
      <c r="Y28" s="228">
        <f t="shared" si="8"/>
        <v>5500</v>
      </c>
      <c r="Z28" s="228">
        <f t="shared" si="8"/>
        <v>5500</v>
      </c>
    </row>
    <row r="29" spans="1:26" ht="13.5">
      <c r="A29" s="63" t="s">
        <v>25</v>
      </c>
      <c r="B29" s="64" t="s">
        <v>20</v>
      </c>
      <c r="C29" s="68" t="s">
        <v>54</v>
      </c>
      <c r="D29" s="72" t="s">
        <v>39</v>
      </c>
      <c r="E29" s="69">
        <v>0</v>
      </c>
      <c r="F29" s="69">
        <v>3626</v>
      </c>
      <c r="G29" s="69">
        <v>147200</v>
      </c>
      <c r="H29" s="70">
        <v>0</v>
      </c>
      <c r="I29" s="241">
        <v>0</v>
      </c>
      <c r="J29" s="241">
        <v>0</v>
      </c>
      <c r="K29" s="241">
        <v>200</v>
      </c>
      <c r="L29" s="241">
        <v>0</v>
      </c>
      <c r="M29" s="241">
        <v>0</v>
      </c>
      <c r="N29" s="238">
        <v>3000</v>
      </c>
      <c r="O29" s="215"/>
      <c r="P29" s="243">
        <f t="shared" si="2"/>
        <v>200</v>
      </c>
      <c r="Q29" s="67"/>
      <c r="R29" s="217">
        <v>147000</v>
      </c>
      <c r="S29" s="217"/>
      <c r="T29" s="217"/>
      <c r="U29" s="217">
        <f>SUM(R29:T29)</f>
        <v>147000</v>
      </c>
      <c r="V29" s="217"/>
      <c r="W29" s="218"/>
      <c r="X29" s="220">
        <f t="shared" si="3"/>
        <v>147200</v>
      </c>
      <c r="Y29" s="227">
        <v>5500</v>
      </c>
      <c r="Z29" s="227">
        <v>5500</v>
      </c>
    </row>
    <row r="30" spans="1:26" ht="13.5">
      <c r="A30" s="73" t="s">
        <v>26</v>
      </c>
      <c r="B30" s="74"/>
      <c r="C30" s="75" t="s">
        <v>34</v>
      </c>
      <c r="D30" s="72"/>
      <c r="E30" s="76">
        <f>SUM(E31:E34)</f>
        <v>2425.0699999999997</v>
      </c>
      <c r="F30" s="76">
        <f aca="true" t="shared" si="9" ref="F30:W30">SUM(F31:F34)</f>
        <v>6662.27</v>
      </c>
      <c r="G30" s="76">
        <f t="shared" si="9"/>
        <v>155800</v>
      </c>
      <c r="H30" s="77">
        <f t="shared" si="9"/>
        <v>7270</v>
      </c>
      <c r="I30" s="77">
        <f t="shared" si="9"/>
        <v>0</v>
      </c>
      <c r="J30" s="77">
        <f t="shared" si="9"/>
        <v>0</v>
      </c>
      <c r="K30" s="77">
        <f t="shared" si="9"/>
        <v>4000</v>
      </c>
      <c r="L30" s="77">
        <f t="shared" si="9"/>
        <v>0</v>
      </c>
      <c r="M30" s="77">
        <f t="shared" si="9"/>
        <v>0</v>
      </c>
      <c r="N30" s="77">
        <f t="shared" si="9"/>
        <v>3200</v>
      </c>
      <c r="O30" s="77">
        <f t="shared" si="9"/>
        <v>0</v>
      </c>
      <c r="P30" s="240">
        <f t="shared" si="2"/>
        <v>4000</v>
      </c>
      <c r="Q30" s="170">
        <f t="shared" si="9"/>
        <v>0</v>
      </c>
      <c r="R30" s="77">
        <f t="shared" si="9"/>
        <v>153000</v>
      </c>
      <c r="S30" s="77">
        <f t="shared" si="9"/>
        <v>0</v>
      </c>
      <c r="T30" s="77">
        <f t="shared" si="9"/>
        <v>0</v>
      </c>
      <c r="U30" s="76">
        <f>SUM(R30)</f>
        <v>153000</v>
      </c>
      <c r="V30" s="76">
        <f t="shared" si="9"/>
        <v>0</v>
      </c>
      <c r="W30" s="76">
        <f t="shared" si="9"/>
        <v>0</v>
      </c>
      <c r="X30" s="236">
        <f t="shared" si="3"/>
        <v>157000</v>
      </c>
      <c r="Y30" s="228">
        <f>SUM(Y31:Y34)</f>
        <v>7250</v>
      </c>
      <c r="Z30" s="228">
        <f>SUM(Z31:Z34)</f>
        <v>7250</v>
      </c>
    </row>
    <row r="31" spans="1:26" ht="13.5">
      <c r="A31" s="63" t="s">
        <v>26</v>
      </c>
      <c r="B31" s="64" t="s">
        <v>20</v>
      </c>
      <c r="C31" s="68" t="s">
        <v>89</v>
      </c>
      <c r="D31" s="72" t="s">
        <v>88</v>
      </c>
      <c r="E31" s="69">
        <v>1429.51</v>
      </c>
      <c r="F31" s="69">
        <v>3318.57</v>
      </c>
      <c r="G31" s="69">
        <v>155500</v>
      </c>
      <c r="H31" s="70">
        <v>6900</v>
      </c>
      <c r="I31" s="241">
        <v>0</v>
      </c>
      <c r="J31" s="241">
        <v>0</v>
      </c>
      <c r="K31" s="241">
        <v>3500</v>
      </c>
      <c r="L31" s="241">
        <v>0</v>
      </c>
      <c r="M31" s="241">
        <v>0</v>
      </c>
      <c r="N31" s="244">
        <v>0</v>
      </c>
      <c r="O31" s="215"/>
      <c r="P31" s="243">
        <f t="shared" si="2"/>
        <v>3500</v>
      </c>
      <c r="Q31" s="67"/>
      <c r="R31" s="217">
        <v>153000</v>
      </c>
      <c r="S31" s="217"/>
      <c r="T31" s="217"/>
      <c r="U31" s="217">
        <f>SUM(R31:T31)</f>
        <v>153000</v>
      </c>
      <c r="V31" s="217"/>
      <c r="W31" s="218"/>
      <c r="X31" s="220">
        <f t="shared" si="3"/>
        <v>156500</v>
      </c>
      <c r="Y31" s="227">
        <v>6700</v>
      </c>
      <c r="Z31" s="227">
        <v>6700</v>
      </c>
    </row>
    <row r="32" spans="1:26" ht="13.5">
      <c r="A32" s="63" t="s">
        <v>26</v>
      </c>
      <c r="B32" s="64" t="s">
        <v>21</v>
      </c>
      <c r="C32" s="68" t="s">
        <v>55</v>
      </c>
      <c r="D32" s="72" t="s">
        <v>87</v>
      </c>
      <c r="E32" s="69">
        <v>0</v>
      </c>
      <c r="F32" s="69">
        <v>0</v>
      </c>
      <c r="G32" s="69">
        <v>0</v>
      </c>
      <c r="H32" s="70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4">
        <v>0</v>
      </c>
      <c r="O32" s="215"/>
      <c r="P32" s="243">
        <f t="shared" si="2"/>
        <v>0</v>
      </c>
      <c r="Q32" s="67"/>
      <c r="R32" s="217"/>
      <c r="S32" s="217"/>
      <c r="T32" s="217"/>
      <c r="U32" s="217"/>
      <c r="V32" s="217"/>
      <c r="W32" s="218"/>
      <c r="X32" s="220">
        <f t="shared" si="3"/>
        <v>0</v>
      </c>
      <c r="Y32" s="227">
        <v>0</v>
      </c>
      <c r="Z32" s="227">
        <v>0</v>
      </c>
    </row>
    <row r="33" spans="1:26" ht="13.5">
      <c r="A33" s="63" t="s">
        <v>26</v>
      </c>
      <c r="B33" s="64" t="s">
        <v>21</v>
      </c>
      <c r="C33" s="68" t="s">
        <v>55</v>
      </c>
      <c r="D33" s="72" t="s">
        <v>88</v>
      </c>
      <c r="E33" s="69">
        <v>0</v>
      </c>
      <c r="F33" s="69">
        <v>3109.4</v>
      </c>
      <c r="G33" s="69">
        <v>100</v>
      </c>
      <c r="H33" s="70">
        <v>125</v>
      </c>
      <c r="I33" s="241">
        <v>0</v>
      </c>
      <c r="J33" s="241">
        <v>0</v>
      </c>
      <c r="K33" s="241">
        <v>200</v>
      </c>
      <c r="L33" s="241">
        <v>0</v>
      </c>
      <c r="M33" s="241">
        <v>0</v>
      </c>
      <c r="N33" s="242">
        <v>1000</v>
      </c>
      <c r="O33" s="215"/>
      <c r="P33" s="243">
        <f t="shared" si="2"/>
        <v>200</v>
      </c>
      <c r="Q33" s="67"/>
      <c r="R33" s="217"/>
      <c r="S33" s="217"/>
      <c r="T33" s="217"/>
      <c r="U33" s="217"/>
      <c r="V33" s="217"/>
      <c r="W33" s="218"/>
      <c r="X33" s="220">
        <f t="shared" si="3"/>
        <v>200</v>
      </c>
      <c r="Y33" s="227">
        <v>200</v>
      </c>
      <c r="Z33" s="227">
        <v>200</v>
      </c>
    </row>
    <row r="34" spans="1:26" ht="13.5">
      <c r="A34" s="63" t="s">
        <v>26</v>
      </c>
      <c r="B34" s="64" t="s">
        <v>22</v>
      </c>
      <c r="C34" s="68" t="s">
        <v>56</v>
      </c>
      <c r="D34" s="72" t="s">
        <v>88</v>
      </c>
      <c r="E34" s="69">
        <v>995.56</v>
      </c>
      <c r="F34" s="69">
        <v>234.3</v>
      </c>
      <c r="G34" s="69">
        <v>200</v>
      </c>
      <c r="H34" s="70">
        <v>245</v>
      </c>
      <c r="I34" s="241">
        <v>0</v>
      </c>
      <c r="J34" s="241">
        <v>0</v>
      </c>
      <c r="K34" s="241">
        <v>300</v>
      </c>
      <c r="L34" s="241">
        <v>0</v>
      </c>
      <c r="M34" s="241">
        <v>0</v>
      </c>
      <c r="N34" s="238">
        <v>2200</v>
      </c>
      <c r="O34" s="215"/>
      <c r="P34" s="243">
        <f t="shared" si="2"/>
        <v>300</v>
      </c>
      <c r="Q34" s="71"/>
      <c r="R34" s="217"/>
      <c r="S34" s="217"/>
      <c r="T34" s="217"/>
      <c r="U34" s="217"/>
      <c r="V34" s="217"/>
      <c r="W34" s="218"/>
      <c r="X34" s="220">
        <f t="shared" si="3"/>
        <v>300</v>
      </c>
      <c r="Y34" s="227">
        <v>350</v>
      </c>
      <c r="Z34" s="227">
        <v>350</v>
      </c>
    </row>
    <row r="35" spans="1:26" ht="13.5">
      <c r="A35" s="73" t="s">
        <v>27</v>
      </c>
      <c r="B35" s="74"/>
      <c r="C35" s="75" t="s">
        <v>57</v>
      </c>
      <c r="D35" s="72"/>
      <c r="E35" s="76">
        <f aca="true" t="shared" si="10" ref="E35:Z35">SUM(E36)</f>
        <v>2093.72</v>
      </c>
      <c r="F35" s="76">
        <f t="shared" si="10"/>
        <v>925.43</v>
      </c>
      <c r="G35" s="76">
        <f t="shared" si="10"/>
        <v>1000</v>
      </c>
      <c r="H35" s="77">
        <f t="shared" si="10"/>
        <v>910</v>
      </c>
      <c r="I35" s="77">
        <f t="shared" si="10"/>
        <v>0</v>
      </c>
      <c r="J35" s="77">
        <f t="shared" si="10"/>
        <v>0</v>
      </c>
      <c r="K35" s="77">
        <f t="shared" si="10"/>
        <v>1000</v>
      </c>
      <c r="L35" s="77">
        <f t="shared" si="10"/>
        <v>0</v>
      </c>
      <c r="M35" s="77">
        <f t="shared" si="10"/>
        <v>0</v>
      </c>
      <c r="N35" s="77">
        <f t="shared" si="10"/>
        <v>26550</v>
      </c>
      <c r="O35" s="77">
        <f t="shared" si="10"/>
        <v>0</v>
      </c>
      <c r="P35" s="240">
        <f t="shared" si="2"/>
        <v>1000</v>
      </c>
      <c r="Q35" s="170">
        <f t="shared" si="10"/>
        <v>0</v>
      </c>
      <c r="R35" s="77">
        <f t="shared" si="10"/>
        <v>0</v>
      </c>
      <c r="S35" s="77">
        <f t="shared" si="10"/>
        <v>0</v>
      </c>
      <c r="T35" s="77">
        <f t="shared" si="10"/>
        <v>0</v>
      </c>
      <c r="U35" s="77">
        <f t="shared" si="10"/>
        <v>0</v>
      </c>
      <c r="V35" s="77">
        <f t="shared" si="10"/>
        <v>0</v>
      </c>
      <c r="W35" s="76">
        <f t="shared" si="10"/>
        <v>0</v>
      </c>
      <c r="X35" s="236">
        <f t="shared" si="3"/>
        <v>1000</v>
      </c>
      <c r="Y35" s="228">
        <f t="shared" si="10"/>
        <v>870</v>
      </c>
      <c r="Z35" s="228">
        <f t="shared" si="10"/>
        <v>870</v>
      </c>
    </row>
    <row r="36" spans="1:26" ht="13.5">
      <c r="A36" s="63" t="s">
        <v>27</v>
      </c>
      <c r="B36" s="64" t="s">
        <v>20</v>
      </c>
      <c r="C36" s="68" t="s">
        <v>58</v>
      </c>
      <c r="D36" s="72" t="s">
        <v>59</v>
      </c>
      <c r="E36" s="69">
        <v>2093.72</v>
      </c>
      <c r="F36" s="69">
        <v>925.43</v>
      </c>
      <c r="G36" s="69">
        <v>1000</v>
      </c>
      <c r="H36" s="70">
        <v>910</v>
      </c>
      <c r="I36" s="241">
        <v>0</v>
      </c>
      <c r="J36" s="241">
        <v>0</v>
      </c>
      <c r="K36" s="241">
        <v>1000</v>
      </c>
      <c r="L36" s="241">
        <v>0</v>
      </c>
      <c r="M36" s="241">
        <v>0</v>
      </c>
      <c r="N36" s="238">
        <v>26550</v>
      </c>
      <c r="O36" s="215"/>
      <c r="P36" s="243">
        <f t="shared" si="2"/>
        <v>1000</v>
      </c>
      <c r="Q36" s="67"/>
      <c r="R36" s="217"/>
      <c r="S36" s="217"/>
      <c r="T36" s="217"/>
      <c r="U36" s="217"/>
      <c r="V36" s="217"/>
      <c r="W36" s="218"/>
      <c r="X36" s="220">
        <f t="shared" si="3"/>
        <v>1000</v>
      </c>
      <c r="Y36" s="227">
        <v>870</v>
      </c>
      <c r="Z36" s="227">
        <v>870</v>
      </c>
    </row>
    <row r="37" spans="1:26" ht="13.5">
      <c r="A37" s="73" t="s">
        <v>28</v>
      </c>
      <c r="B37" s="74"/>
      <c r="C37" s="75" t="s">
        <v>60</v>
      </c>
      <c r="D37" s="72"/>
      <c r="E37" s="76">
        <f>SUM(E38:E41)</f>
        <v>28984.449999999997</v>
      </c>
      <c r="F37" s="76">
        <f aca="true" t="shared" si="11" ref="F37:W37">SUM(F38:F41)</f>
        <v>121902.56999999999</v>
      </c>
      <c r="G37" s="76">
        <f t="shared" si="11"/>
        <v>30776</v>
      </c>
      <c r="H37" s="77">
        <f t="shared" si="11"/>
        <v>38130</v>
      </c>
      <c r="I37" s="77">
        <f t="shared" si="11"/>
        <v>9500</v>
      </c>
      <c r="J37" s="77">
        <f t="shared" si="11"/>
        <v>5300</v>
      </c>
      <c r="K37" s="77">
        <f t="shared" si="11"/>
        <v>16100</v>
      </c>
      <c r="L37" s="77">
        <f t="shared" si="11"/>
        <v>0</v>
      </c>
      <c r="M37" s="77">
        <f t="shared" si="11"/>
        <v>0</v>
      </c>
      <c r="N37" s="77">
        <f t="shared" si="11"/>
        <v>25550</v>
      </c>
      <c r="O37" s="77">
        <f t="shared" si="11"/>
        <v>0</v>
      </c>
      <c r="P37" s="240">
        <f t="shared" si="2"/>
        <v>30900</v>
      </c>
      <c r="Q37" s="159">
        <f t="shared" si="11"/>
        <v>0</v>
      </c>
      <c r="R37" s="76">
        <f t="shared" si="11"/>
        <v>3510</v>
      </c>
      <c r="S37" s="76">
        <f t="shared" si="11"/>
        <v>0</v>
      </c>
      <c r="T37" s="76">
        <f t="shared" si="11"/>
        <v>0</v>
      </c>
      <c r="U37" s="76">
        <f t="shared" si="11"/>
        <v>3510</v>
      </c>
      <c r="V37" s="76">
        <f t="shared" si="11"/>
        <v>0</v>
      </c>
      <c r="W37" s="76">
        <f t="shared" si="11"/>
        <v>0</v>
      </c>
      <c r="X37" s="236">
        <f t="shared" si="3"/>
        <v>34410</v>
      </c>
      <c r="Y37" s="228">
        <f>SUM(Y38:Y41)</f>
        <v>27162</v>
      </c>
      <c r="Z37" s="228">
        <f>SUM(Z38:Z41)</f>
        <v>27162</v>
      </c>
    </row>
    <row r="38" spans="1:26" ht="13.5">
      <c r="A38" s="63" t="s">
        <v>28</v>
      </c>
      <c r="B38" s="64" t="s">
        <v>20</v>
      </c>
      <c r="C38" s="68" t="s">
        <v>32</v>
      </c>
      <c r="D38" s="72" t="s">
        <v>37</v>
      </c>
      <c r="E38" s="69">
        <v>4893.96</v>
      </c>
      <c r="F38" s="69">
        <v>5171.93</v>
      </c>
      <c r="G38" s="69">
        <v>5510</v>
      </c>
      <c r="H38" s="70">
        <v>5590</v>
      </c>
      <c r="I38" s="241">
        <v>0</v>
      </c>
      <c r="J38" s="241">
        <v>0</v>
      </c>
      <c r="K38" s="241">
        <v>2000</v>
      </c>
      <c r="L38" s="241">
        <v>0</v>
      </c>
      <c r="M38" s="241">
        <v>0</v>
      </c>
      <c r="N38" s="242">
        <v>13500</v>
      </c>
      <c r="O38" s="215"/>
      <c r="P38" s="243">
        <f t="shared" si="2"/>
        <v>2000</v>
      </c>
      <c r="Q38" s="71"/>
      <c r="R38" s="217">
        <v>3510</v>
      </c>
      <c r="S38" s="217"/>
      <c r="T38" s="217"/>
      <c r="U38" s="215">
        <f>SUM(R38:T38)</f>
        <v>3510</v>
      </c>
      <c r="V38" s="217"/>
      <c r="W38" s="218"/>
      <c r="X38" s="220">
        <f t="shared" si="3"/>
        <v>5510</v>
      </c>
      <c r="Y38" s="227">
        <v>5200</v>
      </c>
      <c r="Z38" s="227">
        <v>5200</v>
      </c>
    </row>
    <row r="39" spans="1:26" ht="13.5">
      <c r="A39" s="63" t="s">
        <v>28</v>
      </c>
      <c r="B39" s="64" t="s">
        <v>21</v>
      </c>
      <c r="C39" s="68" t="s">
        <v>62</v>
      </c>
      <c r="D39" s="72" t="s">
        <v>61</v>
      </c>
      <c r="E39" s="69">
        <v>16303.11</v>
      </c>
      <c r="F39" s="69">
        <v>103707.63</v>
      </c>
      <c r="G39" s="69">
        <v>12100</v>
      </c>
      <c r="H39" s="70">
        <v>10650</v>
      </c>
      <c r="I39" s="241">
        <v>0</v>
      </c>
      <c r="J39" s="241">
        <v>0</v>
      </c>
      <c r="K39" s="241">
        <v>12100</v>
      </c>
      <c r="L39" s="241">
        <v>0</v>
      </c>
      <c r="M39" s="241">
        <v>0</v>
      </c>
      <c r="N39" s="244">
        <v>250</v>
      </c>
      <c r="O39" s="215"/>
      <c r="P39" s="243">
        <f t="shared" si="2"/>
        <v>12100</v>
      </c>
      <c r="Q39" s="71"/>
      <c r="R39" s="217"/>
      <c r="S39" s="217"/>
      <c r="T39" s="217"/>
      <c r="U39" s="215"/>
      <c r="V39" s="217"/>
      <c r="W39" s="218"/>
      <c r="X39" s="220">
        <f t="shared" si="3"/>
        <v>12100</v>
      </c>
      <c r="Y39" s="227">
        <v>10000</v>
      </c>
      <c r="Z39" s="227">
        <v>10000</v>
      </c>
    </row>
    <row r="40" spans="1:26" ht="13.5">
      <c r="A40" s="63" t="s">
        <v>28</v>
      </c>
      <c r="B40" s="64" t="s">
        <v>22</v>
      </c>
      <c r="C40" s="68" t="s">
        <v>63</v>
      </c>
      <c r="D40" s="72" t="s">
        <v>40</v>
      </c>
      <c r="E40" s="69">
        <v>233.53</v>
      </c>
      <c r="F40" s="69">
        <v>275.68</v>
      </c>
      <c r="G40" s="69">
        <v>300</v>
      </c>
      <c r="H40" s="70">
        <v>1140</v>
      </c>
      <c r="I40" s="241">
        <v>2000</v>
      </c>
      <c r="J40" s="241">
        <v>1100</v>
      </c>
      <c r="K40" s="241">
        <v>1000</v>
      </c>
      <c r="L40" s="241">
        <v>0</v>
      </c>
      <c r="M40" s="241">
        <v>0</v>
      </c>
      <c r="N40" s="242">
        <v>10800</v>
      </c>
      <c r="O40" s="215"/>
      <c r="P40" s="243">
        <f t="shared" si="2"/>
        <v>4100</v>
      </c>
      <c r="Q40" s="71"/>
      <c r="R40" s="217"/>
      <c r="S40" s="217"/>
      <c r="T40" s="217"/>
      <c r="U40" s="215"/>
      <c r="V40" s="217"/>
      <c r="W40" s="218"/>
      <c r="X40" s="220">
        <f t="shared" si="3"/>
        <v>4100</v>
      </c>
      <c r="Y40" s="227">
        <v>312</v>
      </c>
      <c r="Z40" s="227">
        <v>312</v>
      </c>
    </row>
    <row r="41" spans="1:26" ht="13.5">
      <c r="A41" s="63" t="s">
        <v>28</v>
      </c>
      <c r="B41" s="64" t="s">
        <v>23</v>
      </c>
      <c r="C41" s="68" t="s">
        <v>64</v>
      </c>
      <c r="D41" s="72" t="s">
        <v>40</v>
      </c>
      <c r="E41" s="69">
        <v>7553.85</v>
      </c>
      <c r="F41" s="69">
        <v>12747.33</v>
      </c>
      <c r="G41" s="69">
        <v>12866</v>
      </c>
      <c r="H41" s="70">
        <v>20750</v>
      </c>
      <c r="I41" s="241">
        <v>7500</v>
      </c>
      <c r="J41" s="241">
        <v>4200</v>
      </c>
      <c r="K41" s="241">
        <v>1000</v>
      </c>
      <c r="L41" s="241">
        <v>0</v>
      </c>
      <c r="M41" s="241">
        <v>0</v>
      </c>
      <c r="N41" s="238">
        <v>1000</v>
      </c>
      <c r="O41" s="215"/>
      <c r="P41" s="243">
        <f t="shared" si="2"/>
        <v>12700</v>
      </c>
      <c r="Q41" s="71"/>
      <c r="R41" s="217"/>
      <c r="S41" s="217"/>
      <c r="T41" s="217"/>
      <c r="U41" s="215"/>
      <c r="V41" s="217"/>
      <c r="W41" s="218"/>
      <c r="X41" s="220">
        <f t="shared" si="3"/>
        <v>12700</v>
      </c>
      <c r="Y41" s="227">
        <v>11650</v>
      </c>
      <c r="Z41" s="227">
        <v>11650</v>
      </c>
    </row>
    <row r="42" spans="1:26" ht="13.5">
      <c r="A42" s="73" t="s">
        <v>65</v>
      </c>
      <c r="B42" s="74"/>
      <c r="C42" s="75" t="s">
        <v>35</v>
      </c>
      <c r="D42" s="72"/>
      <c r="E42" s="76">
        <f>SUM(E43:E44)</f>
        <v>300.48</v>
      </c>
      <c r="F42" s="76">
        <f aca="true" t="shared" si="12" ref="F42:W42">SUM(F43:F44)</f>
        <v>318.55</v>
      </c>
      <c r="G42" s="76">
        <f t="shared" si="12"/>
        <v>8420</v>
      </c>
      <c r="H42" s="77">
        <f t="shared" si="12"/>
        <v>6042</v>
      </c>
      <c r="I42" s="77">
        <f t="shared" si="12"/>
        <v>3200</v>
      </c>
      <c r="J42" s="77">
        <f t="shared" si="12"/>
        <v>1300</v>
      </c>
      <c r="K42" s="77">
        <f t="shared" si="12"/>
        <v>300</v>
      </c>
      <c r="L42" s="77">
        <f t="shared" si="12"/>
        <v>0</v>
      </c>
      <c r="M42" s="77">
        <f t="shared" si="12"/>
        <v>0</v>
      </c>
      <c r="N42" s="77">
        <f t="shared" si="12"/>
        <v>41560</v>
      </c>
      <c r="O42" s="77">
        <f t="shared" si="12"/>
        <v>0</v>
      </c>
      <c r="P42" s="240">
        <f t="shared" si="2"/>
        <v>4800</v>
      </c>
      <c r="Q42" s="170">
        <f t="shared" si="12"/>
        <v>0</v>
      </c>
      <c r="R42" s="76">
        <f t="shared" si="12"/>
        <v>0</v>
      </c>
      <c r="S42" s="76">
        <f t="shared" si="12"/>
        <v>0</v>
      </c>
      <c r="T42" s="76">
        <f t="shared" si="12"/>
        <v>0</v>
      </c>
      <c r="U42" s="76">
        <f t="shared" si="12"/>
        <v>0</v>
      </c>
      <c r="V42" s="76">
        <f t="shared" si="12"/>
        <v>0</v>
      </c>
      <c r="W42" s="76">
        <f t="shared" si="12"/>
        <v>0</v>
      </c>
      <c r="X42" s="236">
        <f t="shared" si="3"/>
        <v>4800</v>
      </c>
      <c r="Y42" s="228">
        <f>SUM(Y43:Y44)</f>
        <v>0</v>
      </c>
      <c r="Z42" s="228">
        <f>SUM(Z43:Z44)</f>
        <v>0</v>
      </c>
    </row>
    <row r="43" spans="1:26" ht="13.5">
      <c r="A43" s="63" t="s">
        <v>65</v>
      </c>
      <c r="B43" s="64" t="s">
        <v>20</v>
      </c>
      <c r="C43" s="68" t="s">
        <v>67</v>
      </c>
      <c r="D43" s="72" t="s">
        <v>73</v>
      </c>
      <c r="E43" s="69">
        <v>300.48</v>
      </c>
      <c r="F43" s="69">
        <v>318.55</v>
      </c>
      <c r="G43" s="69">
        <v>1000</v>
      </c>
      <c r="H43" s="70">
        <v>35</v>
      </c>
      <c r="I43" s="241">
        <v>0</v>
      </c>
      <c r="J43" s="241">
        <v>0</v>
      </c>
      <c r="K43" s="241">
        <v>200</v>
      </c>
      <c r="L43" s="241">
        <v>0</v>
      </c>
      <c r="M43" s="241">
        <v>0</v>
      </c>
      <c r="N43" s="244">
        <v>0</v>
      </c>
      <c r="O43" s="215"/>
      <c r="P43" s="243">
        <f t="shared" si="2"/>
        <v>200</v>
      </c>
      <c r="Q43" s="71"/>
      <c r="R43" s="215"/>
      <c r="S43" s="215"/>
      <c r="T43" s="215"/>
      <c r="U43" s="215"/>
      <c r="V43" s="215"/>
      <c r="W43" s="220"/>
      <c r="X43" s="220">
        <f t="shared" si="3"/>
        <v>200</v>
      </c>
      <c r="Y43" s="227">
        <v>0</v>
      </c>
      <c r="Z43" s="227">
        <v>0</v>
      </c>
    </row>
    <row r="44" spans="1:26" ht="13.5">
      <c r="A44" s="63" t="s">
        <v>65</v>
      </c>
      <c r="B44" s="64" t="s">
        <v>21</v>
      </c>
      <c r="C44" s="68" t="s">
        <v>68</v>
      </c>
      <c r="D44" s="72" t="s">
        <v>74</v>
      </c>
      <c r="E44" s="69">
        <f>0</f>
        <v>0</v>
      </c>
      <c r="F44" s="69">
        <v>0</v>
      </c>
      <c r="G44" s="69">
        <v>7420</v>
      </c>
      <c r="H44" s="70">
        <v>6007</v>
      </c>
      <c r="I44" s="241">
        <v>3200</v>
      </c>
      <c r="J44" s="241">
        <v>1300</v>
      </c>
      <c r="K44" s="241">
        <v>100</v>
      </c>
      <c r="L44" s="241">
        <v>0</v>
      </c>
      <c r="M44" s="241">
        <v>0</v>
      </c>
      <c r="N44" s="238">
        <v>41560</v>
      </c>
      <c r="O44" s="215"/>
      <c r="P44" s="243">
        <f t="shared" si="2"/>
        <v>4600</v>
      </c>
      <c r="Q44" s="71"/>
      <c r="R44" s="215"/>
      <c r="S44" s="215"/>
      <c r="T44" s="215"/>
      <c r="U44" s="215"/>
      <c r="V44" s="215"/>
      <c r="W44" s="220"/>
      <c r="X44" s="220">
        <f t="shared" si="3"/>
        <v>4600</v>
      </c>
      <c r="Y44" s="227">
        <v>0</v>
      </c>
      <c r="Z44" s="227">
        <v>0</v>
      </c>
    </row>
    <row r="45" spans="1:26" ht="13.5">
      <c r="A45" s="73" t="s">
        <v>66</v>
      </c>
      <c r="B45" s="64"/>
      <c r="C45" s="75" t="s">
        <v>69</v>
      </c>
      <c r="D45" s="72"/>
      <c r="E45" s="76">
        <f>SUM(E46:E48)</f>
        <v>38722.39</v>
      </c>
      <c r="F45" s="76">
        <f aca="true" t="shared" si="13" ref="F45:W45">SUM(F46:F48)</f>
        <v>45525.86</v>
      </c>
      <c r="G45" s="76">
        <f t="shared" si="13"/>
        <v>44530</v>
      </c>
      <c r="H45" s="77">
        <f t="shared" si="13"/>
        <v>41135</v>
      </c>
      <c r="I45" s="77">
        <f t="shared" si="13"/>
        <v>27910</v>
      </c>
      <c r="J45" s="77">
        <f t="shared" si="13"/>
        <v>10800</v>
      </c>
      <c r="K45" s="77">
        <f t="shared" si="13"/>
        <v>5100</v>
      </c>
      <c r="L45" s="77">
        <f t="shared" si="13"/>
        <v>750</v>
      </c>
      <c r="M45" s="77">
        <f t="shared" si="13"/>
        <v>0</v>
      </c>
      <c r="N45" s="77">
        <f t="shared" si="13"/>
        <v>276370</v>
      </c>
      <c r="O45" s="77">
        <f t="shared" si="13"/>
        <v>0</v>
      </c>
      <c r="P45" s="240">
        <f t="shared" si="2"/>
        <v>44560</v>
      </c>
      <c r="Q45" s="159">
        <f t="shared" si="13"/>
        <v>0</v>
      </c>
      <c r="R45" s="76">
        <f t="shared" si="13"/>
        <v>0</v>
      </c>
      <c r="S45" s="76">
        <f t="shared" si="13"/>
        <v>0</v>
      </c>
      <c r="T45" s="76">
        <f t="shared" si="13"/>
        <v>0</v>
      </c>
      <c r="U45" s="76">
        <f t="shared" si="13"/>
        <v>0</v>
      </c>
      <c r="V45" s="76">
        <f t="shared" si="13"/>
        <v>0</v>
      </c>
      <c r="W45" s="76">
        <f t="shared" si="13"/>
        <v>0</v>
      </c>
      <c r="X45" s="236">
        <f t="shared" si="3"/>
        <v>44560</v>
      </c>
      <c r="Y45" s="228">
        <f>SUM(Y46:Y48)</f>
        <v>48500</v>
      </c>
      <c r="Z45" s="228">
        <f>SUM(Z46:Z48)</f>
        <v>48500</v>
      </c>
    </row>
    <row r="46" spans="1:26" ht="13.5">
      <c r="A46" s="63" t="s">
        <v>66</v>
      </c>
      <c r="B46" s="64" t="s">
        <v>20</v>
      </c>
      <c r="C46" s="68" t="s">
        <v>70</v>
      </c>
      <c r="D46" s="72" t="s">
        <v>96</v>
      </c>
      <c r="E46" s="69">
        <v>27794.1</v>
      </c>
      <c r="F46" s="69">
        <v>32669.93</v>
      </c>
      <c r="G46" s="69">
        <v>32320</v>
      </c>
      <c r="H46" s="70">
        <v>30155</v>
      </c>
      <c r="I46" s="241">
        <v>20500</v>
      </c>
      <c r="J46" s="241">
        <v>8000</v>
      </c>
      <c r="K46" s="241">
        <v>3100</v>
      </c>
      <c r="L46" s="241">
        <v>750</v>
      </c>
      <c r="M46" s="241">
        <v>0</v>
      </c>
      <c r="N46" s="244">
        <v>110</v>
      </c>
      <c r="O46" s="215"/>
      <c r="P46" s="243">
        <f t="shared" si="2"/>
        <v>32350</v>
      </c>
      <c r="Q46" s="71"/>
      <c r="R46" s="217"/>
      <c r="S46" s="217"/>
      <c r="T46" s="217"/>
      <c r="U46" s="217"/>
      <c r="V46" s="217"/>
      <c r="W46" s="218"/>
      <c r="X46" s="220">
        <f t="shared" si="3"/>
        <v>32350</v>
      </c>
      <c r="Y46" s="227">
        <v>35000</v>
      </c>
      <c r="Z46" s="227">
        <v>35000</v>
      </c>
    </row>
    <row r="47" spans="1:26" ht="13.5">
      <c r="A47" s="63" t="s">
        <v>66</v>
      </c>
      <c r="B47" s="64" t="s">
        <v>20</v>
      </c>
      <c r="C47" s="68" t="s">
        <v>70</v>
      </c>
      <c r="D47" s="87" t="s">
        <v>72</v>
      </c>
      <c r="E47" s="88">
        <v>103.65</v>
      </c>
      <c r="F47" s="88">
        <v>0</v>
      </c>
      <c r="G47" s="88">
        <v>110</v>
      </c>
      <c r="H47" s="89">
        <v>0</v>
      </c>
      <c r="I47" s="241">
        <v>110</v>
      </c>
      <c r="J47" s="241">
        <v>0</v>
      </c>
      <c r="K47" s="241">
        <v>0</v>
      </c>
      <c r="L47" s="241">
        <v>0</v>
      </c>
      <c r="M47" s="241">
        <v>0</v>
      </c>
      <c r="N47" s="242">
        <v>11600</v>
      </c>
      <c r="O47" s="222"/>
      <c r="P47" s="243">
        <f t="shared" si="2"/>
        <v>110</v>
      </c>
      <c r="Q47" s="90"/>
      <c r="R47" s="217"/>
      <c r="S47" s="217"/>
      <c r="T47" s="217"/>
      <c r="U47" s="217"/>
      <c r="V47" s="217"/>
      <c r="W47" s="218"/>
      <c r="X47" s="220">
        <f t="shared" si="3"/>
        <v>110</v>
      </c>
      <c r="Y47" s="227">
        <v>0</v>
      </c>
      <c r="Z47" s="227">
        <v>0</v>
      </c>
    </row>
    <row r="48" spans="1:26" ht="14.25" thickBot="1">
      <c r="A48" s="91" t="s">
        <v>66</v>
      </c>
      <c r="B48" s="92" t="s">
        <v>21</v>
      </c>
      <c r="C48" s="93" t="s">
        <v>71</v>
      </c>
      <c r="D48" s="87" t="s">
        <v>72</v>
      </c>
      <c r="E48" s="88">
        <v>10824.64</v>
      </c>
      <c r="F48" s="88">
        <v>12855.93</v>
      </c>
      <c r="G48" s="88">
        <v>12100</v>
      </c>
      <c r="H48" s="89">
        <v>10980</v>
      </c>
      <c r="I48" s="249">
        <v>7300</v>
      </c>
      <c r="J48" s="249">
        <v>2800</v>
      </c>
      <c r="K48" s="249">
        <v>2000</v>
      </c>
      <c r="L48" s="249">
        <v>0</v>
      </c>
      <c r="M48" s="249">
        <v>0</v>
      </c>
      <c r="N48" s="238">
        <v>264660</v>
      </c>
      <c r="O48" s="222"/>
      <c r="P48" s="250">
        <f t="shared" si="2"/>
        <v>12100</v>
      </c>
      <c r="Q48" s="90"/>
      <c r="R48" s="221"/>
      <c r="S48" s="222"/>
      <c r="T48" s="222"/>
      <c r="U48" s="221"/>
      <c r="V48" s="221"/>
      <c r="W48" s="223"/>
      <c r="X48" s="237">
        <f t="shared" si="3"/>
        <v>12100</v>
      </c>
      <c r="Y48" s="233">
        <v>13500</v>
      </c>
      <c r="Z48" s="233">
        <v>13500</v>
      </c>
    </row>
    <row r="49" spans="1:26" ht="14.25" thickBot="1">
      <c r="A49" s="94"/>
      <c r="B49" s="95"/>
      <c r="C49" s="96"/>
      <c r="D49" s="96"/>
      <c r="E49" s="97">
        <f>SUM(E45+E42+E37+E35+E30+E28+E24+E21+E18+E16+E9)</f>
        <v>330603.20000000007</v>
      </c>
      <c r="F49" s="97">
        <f aca="true" t="shared" si="14" ref="F49:Y49">SUM(F45+F42+F37+F35+F30+F28+F24+F21+F18+F16+F9)</f>
        <v>350329.99999999994</v>
      </c>
      <c r="G49" s="97">
        <f>SUM(G45+G42+G37+G35+G30+G28+G24+G21+G18+G16+G9)</f>
        <v>1414695.96</v>
      </c>
      <c r="H49" s="98">
        <f t="shared" si="14"/>
        <v>292408</v>
      </c>
      <c r="I49" s="98">
        <f t="shared" si="14"/>
        <v>89010</v>
      </c>
      <c r="J49" s="98">
        <f t="shared" si="14"/>
        <v>36081</v>
      </c>
      <c r="K49" s="98">
        <f t="shared" si="14"/>
        <v>84800</v>
      </c>
      <c r="L49" s="98">
        <f t="shared" si="14"/>
        <v>6250</v>
      </c>
      <c r="M49" s="98">
        <f t="shared" si="14"/>
        <v>1270</v>
      </c>
      <c r="N49" s="98">
        <f t="shared" si="14"/>
        <v>566580</v>
      </c>
      <c r="O49" s="98">
        <f t="shared" si="14"/>
        <v>0</v>
      </c>
      <c r="P49" s="98">
        <f t="shared" si="14"/>
        <v>217411</v>
      </c>
      <c r="Q49" s="174">
        <f t="shared" si="14"/>
        <v>0</v>
      </c>
      <c r="R49" s="98">
        <f t="shared" si="14"/>
        <v>1135089</v>
      </c>
      <c r="S49" s="98">
        <f t="shared" si="14"/>
        <v>0</v>
      </c>
      <c r="T49" s="98">
        <f t="shared" si="14"/>
        <v>0</v>
      </c>
      <c r="U49" s="98">
        <f t="shared" si="14"/>
        <v>1135089</v>
      </c>
      <c r="V49" s="98">
        <f t="shared" si="14"/>
        <v>7000</v>
      </c>
      <c r="W49" s="98">
        <f t="shared" si="14"/>
        <v>7000</v>
      </c>
      <c r="X49" s="98">
        <f t="shared" si="14"/>
        <v>1359500</v>
      </c>
      <c r="Y49" s="98">
        <f t="shared" si="14"/>
        <v>264283</v>
      </c>
      <c r="Z49" s="98">
        <f>SUM(Z45+Z42+Z37+Z35+Z30+Z28+Z24+Z21+Z18+Z16+Z9)</f>
        <v>264283</v>
      </c>
    </row>
    <row r="50" spans="1:26" ht="13.5">
      <c r="A50" s="177"/>
      <c r="B50" s="177"/>
      <c r="C50" s="178"/>
      <c r="D50" s="178"/>
      <c r="E50" s="179"/>
      <c r="F50" s="179"/>
      <c r="G50" s="179"/>
      <c r="H50" s="179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79"/>
      <c r="Z50" s="179"/>
    </row>
    <row r="51" spans="1:26" ht="13.5">
      <c r="A51" s="177"/>
      <c r="B51" s="204"/>
      <c r="C51" s="205"/>
      <c r="D51" s="205"/>
      <c r="E51" s="206"/>
      <c r="F51" s="206"/>
      <c r="G51" s="206"/>
      <c r="H51" s="206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2:23" s="10" customFormat="1" ht="12.75">
      <c r="B52" s="207"/>
      <c r="C52" s="208" t="s">
        <v>143</v>
      </c>
      <c r="D52" s="209"/>
      <c r="E52" s="209"/>
      <c r="F52" s="209"/>
      <c r="G52" s="209"/>
      <c r="H52" s="209"/>
      <c r="I52" s="101"/>
      <c r="J52" s="101"/>
      <c r="K52" s="101"/>
      <c r="L52" s="101"/>
      <c r="M52" s="101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2:23" s="10" customFormat="1" ht="12.75">
      <c r="B53" s="207"/>
      <c r="C53" s="208"/>
      <c r="D53" s="208"/>
      <c r="E53" s="208" t="s">
        <v>149</v>
      </c>
      <c r="F53" s="208" t="s">
        <v>113</v>
      </c>
      <c r="G53" s="208" t="s">
        <v>16</v>
      </c>
      <c r="H53" s="209"/>
      <c r="I53" s="101"/>
      <c r="J53" s="101"/>
      <c r="K53" s="101"/>
      <c r="L53" s="101"/>
      <c r="M53" s="101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2:23" s="10" customFormat="1" ht="12.75">
      <c r="B54" s="207"/>
      <c r="C54" s="209" t="s">
        <v>138</v>
      </c>
      <c r="D54" s="209"/>
      <c r="E54" s="210">
        <v>190000</v>
      </c>
      <c r="F54" s="209">
        <v>10000</v>
      </c>
      <c r="G54" s="210">
        <v>200000</v>
      </c>
      <c r="H54" s="209"/>
      <c r="I54" s="101"/>
      <c r="J54" s="101"/>
      <c r="K54" s="101"/>
      <c r="L54" s="101"/>
      <c r="M54" s="101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2:23" s="10" customFormat="1" ht="12.75">
      <c r="B55" s="207"/>
      <c r="C55" s="209" t="s">
        <v>144</v>
      </c>
      <c r="D55" s="209"/>
      <c r="E55" s="210">
        <v>600000</v>
      </c>
      <c r="F55" s="209">
        <v>31578.78</v>
      </c>
      <c r="G55" s="210">
        <v>631578.96</v>
      </c>
      <c r="H55" s="209"/>
      <c r="I55" s="101"/>
      <c r="J55" s="101"/>
      <c r="K55" s="101"/>
      <c r="L55" s="101"/>
      <c r="M55" s="101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2:23" s="10" customFormat="1" ht="12.75">
      <c r="B56" s="207"/>
      <c r="C56" s="209" t="s">
        <v>145</v>
      </c>
      <c r="D56" s="208"/>
      <c r="E56" s="210">
        <v>0</v>
      </c>
      <c r="F56" s="209">
        <v>3000</v>
      </c>
      <c r="G56" s="210">
        <v>3000</v>
      </c>
      <c r="H56" s="209"/>
      <c r="I56" s="101"/>
      <c r="J56" s="101"/>
      <c r="K56" s="101"/>
      <c r="L56" s="101"/>
      <c r="M56" s="101"/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2:23" s="10" customFormat="1" ht="12.75">
      <c r="B57" s="207"/>
      <c r="C57" s="209" t="s">
        <v>146</v>
      </c>
      <c r="D57" s="209"/>
      <c r="E57" s="210">
        <v>142500</v>
      </c>
      <c r="F57" s="209">
        <v>7500</v>
      </c>
      <c r="G57" s="210">
        <v>150000</v>
      </c>
      <c r="H57" s="209"/>
      <c r="I57" s="101"/>
      <c r="J57" s="101"/>
      <c r="K57" s="101"/>
      <c r="L57" s="101"/>
      <c r="M57" s="101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2:23" s="10" customFormat="1" ht="12.75">
      <c r="B58" s="207"/>
      <c r="C58" s="209" t="s">
        <v>148</v>
      </c>
      <c r="D58" s="209"/>
      <c r="E58" s="210">
        <v>0</v>
      </c>
      <c r="F58" s="209">
        <v>3510</v>
      </c>
      <c r="G58" s="210">
        <v>3510</v>
      </c>
      <c r="H58" s="209"/>
      <c r="I58" s="101"/>
      <c r="J58" s="101"/>
      <c r="K58" s="101"/>
      <c r="L58" s="101"/>
      <c r="M58" s="101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2:23" s="10" customFormat="1" ht="12.75">
      <c r="B59" s="207"/>
      <c r="C59" s="209" t="s">
        <v>147</v>
      </c>
      <c r="D59" s="211"/>
      <c r="E59" s="210">
        <v>139650</v>
      </c>
      <c r="F59" s="209">
        <v>7350</v>
      </c>
      <c r="G59" s="210">
        <v>147000</v>
      </c>
      <c r="H59" s="209"/>
      <c r="I59" s="101"/>
      <c r="J59" s="101"/>
      <c r="K59" s="101"/>
      <c r="L59" s="101"/>
      <c r="M59" s="101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1:23" s="10" customFormat="1" ht="12.75">
      <c r="A60" s="102"/>
      <c r="B60" s="212"/>
      <c r="C60" s="208" t="s">
        <v>16</v>
      </c>
      <c r="D60" s="208"/>
      <c r="E60" s="213">
        <f>SUM(E54:E59)</f>
        <v>1072150</v>
      </c>
      <c r="F60" s="213">
        <f>SUM(F54:F59)</f>
        <v>62938.78</v>
      </c>
      <c r="G60" s="213">
        <f>SUM(G54:G59)</f>
        <v>1135088.96</v>
      </c>
      <c r="H60" s="209"/>
      <c r="I60" s="101"/>
      <c r="J60" s="101"/>
      <c r="K60" s="101"/>
      <c r="L60" s="101"/>
      <c r="M60" s="101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23" ht="12.75">
      <c r="A61" s="10"/>
      <c r="B61" s="207"/>
      <c r="C61" s="207"/>
      <c r="D61" s="207"/>
      <c r="E61" s="207"/>
      <c r="F61" s="207"/>
      <c r="G61" s="207"/>
      <c r="H61" s="2"/>
      <c r="I61" s="3"/>
      <c r="J61" s="3"/>
      <c r="K61" s="3"/>
      <c r="L61" s="3"/>
      <c r="N61" s="1"/>
      <c r="O61" s="1"/>
      <c r="P61" s="1"/>
      <c r="R61" s="1"/>
      <c r="S61" s="1"/>
      <c r="T61" s="1"/>
      <c r="U61" s="1"/>
      <c r="V61" s="1"/>
      <c r="W61" s="1"/>
    </row>
    <row r="62" spans="1:23" ht="12.75">
      <c r="A62" s="10"/>
      <c r="B62" s="10"/>
      <c r="C62" s="10"/>
      <c r="D62" s="10"/>
      <c r="E62" s="10"/>
      <c r="F62" s="10"/>
      <c r="G62" s="10"/>
      <c r="H62" s="3"/>
      <c r="I62" s="3"/>
      <c r="J62" s="3"/>
      <c r="K62" s="3"/>
      <c r="L62" s="3"/>
      <c r="N62" s="1"/>
      <c r="O62" s="1"/>
      <c r="P62" s="1"/>
      <c r="R62" s="1"/>
      <c r="S62" s="1"/>
      <c r="T62" s="1"/>
      <c r="U62" s="1"/>
      <c r="V62" s="1"/>
      <c r="W62" s="1"/>
    </row>
    <row r="63" spans="3:23" ht="12.75">
      <c r="C63" s="10" t="s">
        <v>153</v>
      </c>
      <c r="D63" s="3"/>
      <c r="E63" s="181">
        <v>44151</v>
      </c>
      <c r="F63" s="3"/>
      <c r="G63" s="3"/>
      <c r="H63" s="3"/>
      <c r="I63" s="3"/>
      <c r="J63" s="3"/>
      <c r="K63" s="3"/>
      <c r="L63" s="3"/>
      <c r="N63" s="1"/>
      <c r="O63" s="1"/>
      <c r="P63" s="1"/>
      <c r="R63" s="1"/>
      <c r="S63" s="1"/>
      <c r="T63" s="1"/>
      <c r="U63" s="1"/>
      <c r="V63" s="1"/>
      <c r="W63" s="1"/>
    </row>
    <row r="64" spans="3:23" ht="12.75">
      <c r="C64" s="10" t="s">
        <v>150</v>
      </c>
      <c r="D64" s="9"/>
      <c r="E64" s="106"/>
      <c r="F64" s="3"/>
      <c r="G64" s="3"/>
      <c r="H64" s="3"/>
      <c r="I64" s="3"/>
      <c r="J64" s="3"/>
      <c r="K64" s="3"/>
      <c r="L64" s="3"/>
      <c r="N64" s="1"/>
      <c r="O64" s="1"/>
      <c r="P64" s="1"/>
      <c r="R64" s="1"/>
      <c r="S64" s="1"/>
      <c r="T64" s="1"/>
      <c r="U64" s="1"/>
      <c r="V64" s="1"/>
      <c r="W64" s="1"/>
    </row>
    <row r="65" spans="3:23" ht="12.75">
      <c r="C65" s="161"/>
      <c r="D65" s="162"/>
      <c r="E65" s="162"/>
      <c r="F65" s="162"/>
      <c r="G65" s="162"/>
      <c r="H65" s="162"/>
      <c r="I65" s="3"/>
      <c r="J65" s="3"/>
      <c r="K65" s="3"/>
      <c r="L65" s="3"/>
      <c r="N65" s="1"/>
      <c r="O65" s="1"/>
      <c r="P65" s="1"/>
      <c r="R65" s="1"/>
      <c r="S65" s="1"/>
      <c r="T65" s="1"/>
      <c r="U65" s="1"/>
      <c r="V65" s="1"/>
      <c r="W65" s="1"/>
    </row>
    <row r="66" spans="3:23" ht="12.75">
      <c r="C66" s="161"/>
      <c r="D66" s="161"/>
      <c r="E66" s="161"/>
      <c r="F66" s="161"/>
      <c r="G66" s="161"/>
      <c r="H66" s="162"/>
      <c r="N66" s="1"/>
      <c r="O66" s="1"/>
      <c r="P66" s="1"/>
      <c r="R66" s="1"/>
      <c r="S66" s="1"/>
      <c r="T66" s="1"/>
      <c r="U66" s="1"/>
      <c r="V66" s="1"/>
      <c r="W66" s="1"/>
    </row>
    <row r="67" spans="3:23" ht="12.75">
      <c r="C67" s="162"/>
      <c r="D67" s="162"/>
      <c r="E67" s="163"/>
      <c r="F67" s="162"/>
      <c r="G67" s="163"/>
      <c r="H67" s="162"/>
      <c r="N67" s="1"/>
      <c r="O67" s="1"/>
      <c r="P67" s="1"/>
      <c r="R67" s="1"/>
      <c r="S67" s="1"/>
      <c r="T67" s="1"/>
      <c r="U67" s="1"/>
      <c r="V67" s="1"/>
      <c r="W67" s="1"/>
    </row>
    <row r="68" spans="3:23" ht="12.75">
      <c r="C68" s="162"/>
      <c r="D68" s="162"/>
      <c r="E68" s="163"/>
      <c r="F68" s="162"/>
      <c r="G68" s="163"/>
      <c r="H68" s="162"/>
      <c r="N68" s="1"/>
      <c r="O68" s="1"/>
      <c r="P68" s="1"/>
      <c r="R68" s="1"/>
      <c r="S68" s="1"/>
      <c r="T68" s="1"/>
      <c r="U68" s="1"/>
      <c r="V68" s="1"/>
      <c r="W68" s="1"/>
    </row>
    <row r="69" spans="3:23" ht="12.75">
      <c r="C69" s="162"/>
      <c r="D69" s="161"/>
      <c r="E69" s="163"/>
      <c r="F69" s="162"/>
      <c r="G69" s="163"/>
      <c r="H69" s="162"/>
      <c r="N69" s="1"/>
      <c r="O69" s="1"/>
      <c r="P69" s="1"/>
      <c r="R69" s="1"/>
      <c r="S69" s="1"/>
      <c r="T69" s="1"/>
      <c r="U69" s="1"/>
      <c r="V69" s="1"/>
      <c r="W69" s="1"/>
    </row>
    <row r="70" spans="3:23" ht="12.75">
      <c r="C70" s="162"/>
      <c r="D70" s="162"/>
      <c r="E70" s="163"/>
      <c r="F70" s="162"/>
      <c r="G70" s="163"/>
      <c r="H70" s="162"/>
      <c r="N70" s="1"/>
      <c r="O70" s="1"/>
      <c r="P70" s="1"/>
      <c r="R70" s="1"/>
      <c r="S70" s="1"/>
      <c r="T70" s="1"/>
      <c r="U70" s="1"/>
      <c r="V70" s="1"/>
      <c r="W70" s="1"/>
    </row>
    <row r="71" spans="3:23" ht="12.75">
      <c r="C71" s="162"/>
      <c r="D71" s="162"/>
      <c r="E71" s="163"/>
      <c r="F71" s="162"/>
      <c r="G71" s="163"/>
      <c r="H71" s="162"/>
      <c r="N71" s="1"/>
      <c r="O71" s="1"/>
      <c r="P71" s="1"/>
      <c r="R71" s="1"/>
      <c r="S71" s="1"/>
      <c r="T71" s="1"/>
      <c r="U71" s="1"/>
      <c r="V71" s="1"/>
      <c r="W71" s="1"/>
    </row>
    <row r="72" spans="3:23" ht="12.75">
      <c r="C72" s="162"/>
      <c r="D72" s="164"/>
      <c r="E72" s="163"/>
      <c r="F72" s="162"/>
      <c r="G72" s="163"/>
      <c r="H72" s="162"/>
      <c r="N72" s="1"/>
      <c r="O72" s="1"/>
      <c r="P72" s="1"/>
      <c r="R72" s="1"/>
      <c r="S72" s="1"/>
      <c r="T72" s="1"/>
      <c r="U72" s="1"/>
      <c r="V72" s="1"/>
      <c r="W72" s="1"/>
    </row>
    <row r="73" spans="3:23" ht="12.75">
      <c r="C73" s="161"/>
      <c r="D73" s="161"/>
      <c r="E73" s="165"/>
      <c r="F73" s="165"/>
      <c r="G73" s="165"/>
      <c r="H73" s="162"/>
      <c r="N73" s="1"/>
      <c r="O73" s="1"/>
      <c r="P73" s="1"/>
      <c r="R73" s="1"/>
      <c r="S73" s="1"/>
      <c r="T73" s="1"/>
      <c r="U73" s="1"/>
      <c r="V73" s="1"/>
      <c r="W73" s="1"/>
    </row>
    <row r="74" spans="3:23" ht="12.75">
      <c r="C74" s="161"/>
      <c r="D74" s="162"/>
      <c r="E74" s="162"/>
      <c r="F74" s="162"/>
      <c r="G74" s="166"/>
      <c r="H74" s="166"/>
      <c r="N74" s="1"/>
      <c r="O74" s="1"/>
      <c r="P74" s="1"/>
      <c r="R74" s="1"/>
      <c r="S74" s="1"/>
      <c r="T74" s="1"/>
      <c r="U74" s="1"/>
      <c r="V74" s="1"/>
      <c r="W74" s="1"/>
    </row>
    <row r="75" spans="3:23" ht="12.75">
      <c r="C75" s="167"/>
      <c r="D75" s="167"/>
      <c r="E75" s="167"/>
      <c r="F75" s="167"/>
      <c r="G75" s="167"/>
      <c r="H75" s="168"/>
      <c r="N75" s="1"/>
      <c r="O75" s="1"/>
      <c r="P75" s="1"/>
      <c r="R75" s="1"/>
      <c r="S75" s="1"/>
      <c r="T75" s="1"/>
      <c r="U75" s="1"/>
      <c r="V75" s="1"/>
      <c r="W75" s="1"/>
    </row>
    <row r="76" spans="3:23" ht="12.75">
      <c r="C76" s="169"/>
      <c r="D76" s="169"/>
      <c r="E76" s="169"/>
      <c r="F76" s="169"/>
      <c r="G76" s="169"/>
      <c r="H76" s="168"/>
      <c r="N76" s="1"/>
      <c r="O76" s="1"/>
      <c r="P76" s="1"/>
      <c r="R76" s="1"/>
      <c r="S76" s="1"/>
      <c r="T76" s="1"/>
      <c r="U76" s="1"/>
      <c r="V76" s="1"/>
      <c r="W76" s="1"/>
    </row>
    <row r="77" spans="3:23" ht="12.75">
      <c r="C77" s="167"/>
      <c r="D77" s="167"/>
      <c r="E77" s="167"/>
      <c r="F77" s="167"/>
      <c r="G77" s="167"/>
      <c r="H77" s="168"/>
      <c r="N77" s="1"/>
      <c r="O77" s="1"/>
      <c r="P77" s="1"/>
      <c r="R77" s="1"/>
      <c r="S77" s="1"/>
      <c r="T77" s="1"/>
      <c r="U77" s="1"/>
      <c r="V77" s="1"/>
      <c r="W77" s="1"/>
    </row>
    <row r="78" spans="14:23" ht="12.75">
      <c r="N78" s="1"/>
      <c r="O78" s="1"/>
      <c r="P78" s="1"/>
      <c r="R78" s="1"/>
      <c r="S78" s="1"/>
      <c r="T78" s="1"/>
      <c r="U78" s="1"/>
      <c r="V78" s="1"/>
      <c r="W78" s="1"/>
    </row>
    <row r="79" spans="14:23" ht="12.75">
      <c r="N79" s="1"/>
      <c r="O79" s="1"/>
      <c r="P79" s="1"/>
      <c r="R79" s="1"/>
      <c r="S79" s="1"/>
      <c r="T79" s="1"/>
      <c r="U79" s="1"/>
      <c r="V79" s="1"/>
      <c r="W79" s="1"/>
    </row>
    <row r="80" spans="14:23" ht="12.75">
      <c r="N80" s="1"/>
      <c r="O80" s="1"/>
      <c r="P80" s="1"/>
      <c r="R80" s="1"/>
      <c r="S80" s="1"/>
      <c r="T80" s="1"/>
      <c r="U80" s="1"/>
      <c r="V80" s="1"/>
      <c r="W80" s="1"/>
    </row>
    <row r="81" spans="14:23" ht="12.75">
      <c r="N81" s="1"/>
      <c r="O81" s="1"/>
      <c r="P81" s="1"/>
      <c r="R81" s="1"/>
      <c r="S81" s="1"/>
      <c r="T81" s="1"/>
      <c r="U81" s="1"/>
      <c r="V81" s="1"/>
      <c r="W81" s="1"/>
    </row>
    <row r="82" spans="14:23" ht="12.75">
      <c r="N82" s="1"/>
      <c r="O82" s="1"/>
      <c r="P82" s="1"/>
      <c r="R82" s="1"/>
      <c r="S82" s="1"/>
      <c r="T82" s="1"/>
      <c r="U82" s="1"/>
      <c r="V82" s="1"/>
      <c r="W82" s="1"/>
    </row>
    <row r="83" spans="14:23" ht="12.75">
      <c r="N83" s="1"/>
      <c r="O83" s="1"/>
      <c r="P83" s="1"/>
      <c r="R83" s="1"/>
      <c r="S83" s="1"/>
      <c r="T83" s="1"/>
      <c r="U83" s="1"/>
      <c r="V83" s="1"/>
      <c r="W83" s="1"/>
    </row>
    <row r="84" spans="14:23" ht="12.75">
      <c r="N84" s="1"/>
      <c r="O84" s="1"/>
      <c r="P84" s="1"/>
      <c r="R84" s="1"/>
      <c r="S84" s="1"/>
      <c r="T84" s="1"/>
      <c r="U84" s="1"/>
      <c r="V84" s="1"/>
      <c r="W84" s="1"/>
    </row>
    <row r="85" spans="14:23" ht="12.75">
      <c r="N85" s="1"/>
      <c r="O85" s="1"/>
      <c r="P85" s="1"/>
      <c r="R85" s="1"/>
      <c r="S85" s="1"/>
      <c r="T85" s="1"/>
      <c r="U85" s="1"/>
      <c r="V85" s="1"/>
      <c r="W85" s="1"/>
    </row>
    <row r="86" spans="14:23" ht="12.75">
      <c r="N86" s="1"/>
      <c r="O86" s="1"/>
      <c r="P86" s="1"/>
      <c r="R86" s="1"/>
      <c r="S86" s="1"/>
      <c r="T86" s="1"/>
      <c r="U86" s="1"/>
      <c r="V86" s="1"/>
      <c r="W86" s="1"/>
    </row>
    <row r="87" spans="14:23" ht="12.75">
      <c r="N87" s="1"/>
      <c r="O87" s="1"/>
      <c r="P87" s="1"/>
      <c r="R87" s="1"/>
      <c r="S87" s="1"/>
      <c r="T87" s="1"/>
      <c r="U87" s="1"/>
      <c r="V87" s="1"/>
      <c r="W87" s="1"/>
    </row>
    <row r="88" spans="14:23" ht="12.75">
      <c r="N88" s="1"/>
      <c r="O88" s="1"/>
      <c r="P88" s="1"/>
      <c r="R88" s="1"/>
      <c r="S88" s="1"/>
      <c r="T88" s="1"/>
      <c r="U88" s="1"/>
      <c r="V88" s="1"/>
      <c r="W88" s="1"/>
    </row>
    <row r="89" spans="14:23" ht="12.75">
      <c r="N89" s="1"/>
      <c r="O89" s="1"/>
      <c r="P89" s="1"/>
      <c r="R89" s="1"/>
      <c r="S89" s="1"/>
      <c r="T89" s="1"/>
      <c r="U89" s="1"/>
      <c r="V89" s="1"/>
      <c r="W89" s="1"/>
    </row>
    <row r="90" spans="14:23" ht="12.75">
      <c r="N90" s="1"/>
      <c r="O90" s="1"/>
      <c r="P90" s="1"/>
      <c r="R90" s="1"/>
      <c r="S90" s="1"/>
      <c r="T90" s="1"/>
      <c r="U90" s="1"/>
      <c r="V90" s="1"/>
      <c r="W90" s="1"/>
    </row>
    <row r="91" spans="14:23" ht="12.75">
      <c r="N91" s="1"/>
      <c r="O91" s="1"/>
      <c r="P91" s="1"/>
      <c r="R91" s="1"/>
      <c r="S91" s="1"/>
      <c r="T91" s="1"/>
      <c r="U91" s="1"/>
      <c r="V91" s="1"/>
      <c r="W91" s="1"/>
    </row>
    <row r="92" spans="14:23" ht="12.75">
      <c r="N92" s="1"/>
      <c r="O92" s="1"/>
      <c r="P92" s="1"/>
      <c r="R92" s="1"/>
      <c r="S92" s="1"/>
      <c r="T92" s="1"/>
      <c r="U92" s="1"/>
      <c r="V92" s="1"/>
      <c r="W92" s="1"/>
    </row>
    <row r="93" spans="14:23" ht="12.75">
      <c r="N93" s="1"/>
      <c r="O93" s="1"/>
      <c r="P93" s="1"/>
      <c r="R93" s="1"/>
      <c r="S93" s="1"/>
      <c r="T93" s="1"/>
      <c r="U93" s="1"/>
      <c r="V93" s="1"/>
      <c r="W93" s="1"/>
    </row>
    <row r="94" spans="14:23" ht="12.75">
      <c r="N94" s="1"/>
      <c r="O94" s="1"/>
      <c r="P94" s="1"/>
      <c r="R94" s="1"/>
      <c r="S94" s="1"/>
      <c r="T94" s="1"/>
      <c r="U94" s="1"/>
      <c r="V94" s="1"/>
      <c r="W94" s="1"/>
    </row>
    <row r="95" spans="14:23" ht="12.75">
      <c r="N95" s="1"/>
      <c r="O95" s="1"/>
      <c r="P95" s="1"/>
      <c r="R95" s="1"/>
      <c r="S95" s="1"/>
      <c r="T95" s="1"/>
      <c r="U95" s="1"/>
      <c r="V95" s="1"/>
      <c r="W95" s="1"/>
    </row>
    <row r="96" spans="14:23" ht="12.75">
      <c r="N96" s="1"/>
      <c r="O96" s="1"/>
      <c r="P96" s="1"/>
      <c r="R96" s="1"/>
      <c r="S96" s="1"/>
      <c r="T96" s="1"/>
      <c r="U96" s="1"/>
      <c r="V96" s="1"/>
      <c r="W96" s="1"/>
    </row>
    <row r="97" spans="14:23" ht="12.75">
      <c r="N97" s="1"/>
      <c r="O97" s="1"/>
      <c r="P97" s="1"/>
      <c r="R97" s="1"/>
      <c r="S97" s="1"/>
      <c r="T97" s="1"/>
      <c r="U97" s="1"/>
      <c r="V97" s="1"/>
      <c r="W97" s="1"/>
    </row>
    <row r="98" spans="14:23" ht="12.75">
      <c r="N98" s="1"/>
      <c r="O98" s="1"/>
      <c r="P98" s="1"/>
      <c r="R98" s="1"/>
      <c r="S98" s="1"/>
      <c r="T98" s="1"/>
      <c r="U98" s="1"/>
      <c r="V98" s="1"/>
      <c r="W98" s="1"/>
    </row>
    <row r="99" spans="14:23" ht="12.75">
      <c r="N99" s="1"/>
      <c r="O99" s="1"/>
      <c r="P99" s="1"/>
      <c r="R99" s="1"/>
      <c r="S99" s="1"/>
      <c r="T99" s="1"/>
      <c r="U99" s="1"/>
      <c r="V99" s="1"/>
      <c r="W99" s="1"/>
    </row>
    <row r="100" spans="14:23" ht="12.75">
      <c r="N100" s="1"/>
      <c r="O100" s="1"/>
      <c r="P100" s="1"/>
      <c r="R100" s="1"/>
      <c r="S100" s="1"/>
      <c r="T100" s="1"/>
      <c r="U100" s="1"/>
      <c r="V100" s="1"/>
      <c r="W100" s="1"/>
    </row>
    <row r="101" spans="14:23" ht="12.75">
      <c r="N101" s="1"/>
      <c r="O101" s="1"/>
      <c r="P101" s="1"/>
      <c r="R101" s="1"/>
      <c r="S101" s="1"/>
      <c r="T101" s="1"/>
      <c r="U101" s="1"/>
      <c r="V101" s="1"/>
      <c r="W101" s="1"/>
    </row>
    <row r="102" spans="14:23" ht="12.75">
      <c r="N102" s="1"/>
      <c r="O102" s="1"/>
      <c r="P102" s="1"/>
      <c r="R102" s="1"/>
      <c r="S102" s="1"/>
      <c r="T102" s="1"/>
      <c r="U102" s="1"/>
      <c r="V102" s="1"/>
      <c r="W102" s="1"/>
    </row>
    <row r="103" spans="14:23" ht="12.75">
      <c r="N103" s="1"/>
      <c r="O103" s="1"/>
      <c r="P103" s="1"/>
      <c r="R103" s="1"/>
      <c r="S103" s="1"/>
      <c r="T103" s="1"/>
      <c r="U103" s="1"/>
      <c r="V103" s="1"/>
      <c r="W103" s="1"/>
    </row>
    <row r="104" spans="14:23" ht="12.75">
      <c r="N104" s="1"/>
      <c r="O104" s="1"/>
      <c r="P104" s="1"/>
      <c r="R104" s="1"/>
      <c r="S104" s="1"/>
      <c r="T104" s="1"/>
      <c r="U104" s="1"/>
      <c r="V104" s="1"/>
      <c r="W104" s="1"/>
    </row>
    <row r="105" spans="14:23" ht="12.75">
      <c r="N105" s="1"/>
      <c r="O105" s="1"/>
      <c r="P105" s="1"/>
      <c r="R105" s="1"/>
      <c r="S105" s="1"/>
      <c r="T105" s="1"/>
      <c r="U105" s="1"/>
      <c r="V105" s="1"/>
      <c r="W105" s="1"/>
    </row>
    <row r="106" spans="14:23" ht="12.75">
      <c r="N106" s="1"/>
      <c r="O106" s="1"/>
      <c r="P106" s="1"/>
      <c r="R106" s="1"/>
      <c r="S106" s="1"/>
      <c r="T106" s="1"/>
      <c r="U106" s="1"/>
      <c r="V106" s="1"/>
      <c r="W106" s="1"/>
    </row>
    <row r="107" spans="14:23" ht="12.75">
      <c r="N107" s="1"/>
      <c r="O107" s="1"/>
      <c r="P107" s="1"/>
      <c r="R107" s="1"/>
      <c r="S107" s="1"/>
      <c r="T107" s="1"/>
      <c r="U107" s="1"/>
      <c r="V107" s="1"/>
      <c r="W107" s="1"/>
    </row>
    <row r="108" spans="14:23" ht="12.75">
      <c r="N108" s="1"/>
      <c r="O108" s="1"/>
      <c r="P108" s="1"/>
      <c r="R108" s="1"/>
      <c r="S108" s="1"/>
      <c r="T108" s="1"/>
      <c r="U108" s="1"/>
      <c r="V108" s="1"/>
      <c r="W108" s="1"/>
    </row>
    <row r="109" spans="14:23" ht="12.75">
      <c r="N109" s="1"/>
      <c r="O109" s="1"/>
      <c r="P109" s="1"/>
      <c r="R109" s="1"/>
      <c r="S109" s="1"/>
      <c r="T109" s="1"/>
      <c r="U109" s="1"/>
      <c r="V109" s="1"/>
      <c r="W109" s="1"/>
    </row>
    <row r="110" spans="14:23" ht="12.75">
      <c r="N110" s="1"/>
      <c r="O110" s="1"/>
      <c r="P110" s="1"/>
      <c r="R110" s="1"/>
      <c r="S110" s="1"/>
      <c r="T110" s="1"/>
      <c r="U110" s="1"/>
      <c r="V110" s="1"/>
      <c r="W110" s="1"/>
    </row>
    <row r="111" spans="14:23" ht="12.75">
      <c r="N111" s="1"/>
      <c r="O111" s="1"/>
      <c r="P111" s="1"/>
      <c r="R111" s="1"/>
      <c r="S111" s="1"/>
      <c r="T111" s="1"/>
      <c r="U111" s="1"/>
      <c r="V111" s="1"/>
      <c r="W111" s="1"/>
    </row>
    <row r="112" spans="14:23" ht="12.75">
      <c r="N112" s="1"/>
      <c r="O112" s="1"/>
      <c r="P112" s="1"/>
      <c r="R112" s="1"/>
      <c r="S112" s="1"/>
      <c r="T112" s="1"/>
      <c r="U112" s="1"/>
      <c r="V112" s="1"/>
      <c r="W112" s="1"/>
    </row>
    <row r="113" spans="14:23" ht="12.75">
      <c r="N113" s="1"/>
      <c r="O113" s="1"/>
      <c r="P113" s="1"/>
      <c r="R113" s="1"/>
      <c r="S113" s="1"/>
      <c r="T113" s="1"/>
      <c r="U113" s="1"/>
      <c r="V113" s="1"/>
      <c r="W113" s="1"/>
    </row>
    <row r="114" spans="14:23" ht="12.75">
      <c r="N114" s="1"/>
      <c r="O114" s="1"/>
      <c r="P114" s="1"/>
      <c r="R114" s="1"/>
      <c r="S114" s="1"/>
      <c r="T114" s="1"/>
      <c r="U114" s="1"/>
      <c r="V114" s="1"/>
      <c r="W114" s="1"/>
    </row>
    <row r="115" spans="14:23" ht="12.75">
      <c r="N115" s="1"/>
      <c r="O115" s="1"/>
      <c r="P115" s="1"/>
      <c r="R115" s="1"/>
      <c r="S115" s="1"/>
      <c r="T115" s="1"/>
      <c r="U115" s="1"/>
      <c r="V115" s="1"/>
      <c r="W115" s="1"/>
    </row>
    <row r="116" spans="14:23" ht="12.75">
      <c r="N116" s="1"/>
      <c r="O116" s="1"/>
      <c r="P116" s="1"/>
      <c r="R116" s="1"/>
      <c r="S116" s="1"/>
      <c r="T116" s="1"/>
      <c r="U116" s="1"/>
      <c r="V116" s="1"/>
      <c r="W116" s="1"/>
    </row>
    <row r="117" spans="14:23" ht="12.75">
      <c r="N117" s="1"/>
      <c r="O117" s="1"/>
      <c r="P117" s="1"/>
      <c r="R117" s="1"/>
      <c r="S117" s="1"/>
      <c r="T117" s="1"/>
      <c r="U117" s="1"/>
      <c r="V117" s="1"/>
      <c r="W117" s="1"/>
    </row>
    <row r="118" spans="14:23" ht="12.75">
      <c r="N118" s="1"/>
      <c r="O118" s="1"/>
      <c r="P118" s="1"/>
      <c r="R118" s="1"/>
      <c r="S118" s="1"/>
      <c r="T118" s="1"/>
      <c r="U118" s="1"/>
      <c r="V118" s="1"/>
      <c r="W118" s="1"/>
    </row>
    <row r="119" spans="14:23" ht="12.75">
      <c r="N119" s="1"/>
      <c r="O119" s="1"/>
      <c r="P119" s="1"/>
      <c r="R119" s="1"/>
      <c r="S119" s="1"/>
      <c r="T119" s="1"/>
      <c r="U119" s="1"/>
      <c r="V119" s="1"/>
      <c r="W119" s="1"/>
    </row>
    <row r="120" spans="14:23" ht="12.75">
      <c r="N120" s="1"/>
      <c r="O120" s="1"/>
      <c r="P120" s="1"/>
      <c r="R120" s="1"/>
      <c r="S120" s="1"/>
      <c r="T120" s="1"/>
      <c r="U120" s="1"/>
      <c r="V120" s="1"/>
      <c r="W120" s="1"/>
    </row>
    <row r="121" spans="14:23" ht="12.75">
      <c r="N121" s="1"/>
      <c r="O121" s="1"/>
      <c r="P121" s="1"/>
      <c r="R121" s="1"/>
      <c r="S121" s="1"/>
      <c r="T121" s="1"/>
      <c r="U121" s="1"/>
      <c r="V121" s="1"/>
      <c r="W121" s="1"/>
    </row>
    <row r="122" spans="14:23" ht="12.75">
      <c r="N122" s="1"/>
      <c r="O122" s="1"/>
      <c r="P122" s="1"/>
      <c r="R122" s="1"/>
      <c r="S122" s="1"/>
      <c r="T122" s="1"/>
      <c r="U122" s="1"/>
      <c r="V122" s="1"/>
      <c r="W122" s="1"/>
    </row>
    <row r="123" spans="14:23" ht="12.75">
      <c r="N123" s="1"/>
      <c r="O123" s="1"/>
      <c r="P123" s="1"/>
      <c r="R123" s="1"/>
      <c r="S123" s="1"/>
      <c r="T123" s="1"/>
      <c r="U123" s="1"/>
      <c r="V123" s="1"/>
      <c r="W123" s="1"/>
    </row>
    <row r="124" spans="14:23" ht="12.75">
      <c r="N124" s="1"/>
      <c r="O124" s="1"/>
      <c r="P124" s="1"/>
      <c r="R124" s="1"/>
      <c r="S124" s="1"/>
      <c r="T124" s="1"/>
      <c r="U124" s="1"/>
      <c r="V124" s="1"/>
      <c r="W124" s="1"/>
    </row>
    <row r="125" spans="14:23" ht="12.75">
      <c r="N125" s="1"/>
      <c r="O125" s="1"/>
      <c r="P125" s="1"/>
      <c r="R125" s="1"/>
      <c r="S125" s="1"/>
      <c r="T125" s="1"/>
      <c r="U125" s="1"/>
      <c r="V125" s="1"/>
      <c r="W125" s="1"/>
    </row>
    <row r="126" spans="14:23" ht="12.75">
      <c r="N126" s="1"/>
      <c r="O126" s="1"/>
      <c r="P126" s="1"/>
      <c r="R126" s="1"/>
      <c r="S126" s="1"/>
      <c r="T126" s="1"/>
      <c r="U126" s="1"/>
      <c r="V126" s="1"/>
      <c r="W126" s="1"/>
    </row>
    <row r="127" spans="14:23" ht="12.75">
      <c r="N127" s="1"/>
      <c r="O127" s="1"/>
      <c r="P127" s="1"/>
      <c r="R127" s="1"/>
      <c r="S127" s="1"/>
      <c r="T127" s="1"/>
      <c r="U127" s="1"/>
      <c r="V127" s="1"/>
      <c r="W127" s="1"/>
    </row>
    <row r="128" spans="14:23" ht="12.75">
      <c r="N128" s="1"/>
      <c r="O128" s="1"/>
      <c r="P128" s="1"/>
      <c r="R128" s="1"/>
      <c r="S128" s="1"/>
      <c r="T128" s="1"/>
      <c r="U128" s="1"/>
      <c r="V128" s="1"/>
      <c r="W128" s="1"/>
    </row>
  </sheetData>
  <sheetProtection/>
  <mergeCells count="14">
    <mergeCell ref="R7:R8"/>
    <mergeCell ref="T7:T8"/>
    <mergeCell ref="P7:P8"/>
    <mergeCell ref="S7:S8"/>
    <mergeCell ref="I5:P5"/>
    <mergeCell ref="R5:U5"/>
    <mergeCell ref="I7:I8"/>
    <mergeCell ref="J7:J8"/>
    <mergeCell ref="K7:K8"/>
    <mergeCell ref="L7:L8"/>
    <mergeCell ref="M7:M8"/>
    <mergeCell ref="N7:N8"/>
    <mergeCell ref="U7:U8"/>
    <mergeCell ref="O7:O8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61" zoomScaleNormal="161" zoomScalePageLayoutView="0" workbookViewId="0" topLeftCell="A43">
      <selection activeCell="D2" sqref="D2"/>
    </sheetView>
  </sheetViews>
  <sheetFormatPr defaultColWidth="10.8515625" defaultRowHeight="12.75"/>
  <cols>
    <col min="1" max="1" width="5.140625" style="12" customWidth="1"/>
    <col min="2" max="2" width="29.7109375" style="12" customWidth="1"/>
    <col min="3" max="3" width="14.28125" style="12" customWidth="1"/>
    <col min="4" max="4" width="27.7109375" style="12" customWidth="1"/>
    <col min="5" max="5" width="18.28125" style="12" customWidth="1"/>
    <col min="6" max="16384" width="10.8515625" style="12" customWidth="1"/>
  </cols>
  <sheetData>
    <row r="1" spans="2:3" ht="20.25">
      <c r="B1" s="251" t="s">
        <v>162</v>
      </c>
      <c r="C1" s="252"/>
    </row>
    <row r="3" spans="2:9" ht="16.5">
      <c r="B3" s="6" t="s">
        <v>119</v>
      </c>
      <c r="C3" s="4"/>
      <c r="D3" s="4"/>
      <c r="E3" s="4"/>
      <c r="F3" s="4"/>
      <c r="G3" s="4"/>
      <c r="H3" s="4"/>
      <c r="I3" s="4"/>
    </row>
    <row r="4" spans="2:9" ht="16.5">
      <c r="B4" s="4"/>
      <c r="C4" s="4"/>
      <c r="D4" s="4"/>
      <c r="E4" s="4"/>
      <c r="F4" s="4"/>
      <c r="G4" s="4"/>
      <c r="H4" s="4"/>
      <c r="I4" s="4"/>
    </row>
    <row r="5" spans="1:9" ht="16.5">
      <c r="A5" s="140"/>
      <c r="B5" s="4" t="s">
        <v>114</v>
      </c>
      <c r="C5" s="5">
        <v>258650</v>
      </c>
      <c r="D5" s="4" t="s">
        <v>1</v>
      </c>
      <c r="E5" s="5">
        <v>217411</v>
      </c>
      <c r="F5" s="4"/>
      <c r="G5" s="4"/>
      <c r="H5" s="4"/>
      <c r="I5" s="4"/>
    </row>
    <row r="6" spans="2:9" ht="16.5">
      <c r="B6" s="4" t="s">
        <v>115</v>
      </c>
      <c r="C6" s="5">
        <v>1072150</v>
      </c>
      <c r="D6" s="4" t="s">
        <v>106</v>
      </c>
      <c r="E6" s="5">
        <v>1135089</v>
      </c>
      <c r="F6" s="4"/>
      <c r="G6" s="4"/>
      <c r="H6" s="4"/>
      <c r="I6" s="4"/>
    </row>
    <row r="7" spans="2:9" ht="16.5">
      <c r="B7" s="4" t="s">
        <v>104</v>
      </c>
      <c r="C7" s="5">
        <v>30000</v>
      </c>
      <c r="D7" s="4" t="s">
        <v>116</v>
      </c>
      <c r="E7" s="5">
        <v>7000</v>
      </c>
      <c r="F7" s="4"/>
      <c r="G7" s="4"/>
      <c r="H7" s="4"/>
      <c r="I7" s="4"/>
    </row>
    <row r="8" spans="2:9" ht="16.5">
      <c r="B8" s="7" t="s">
        <v>117</v>
      </c>
      <c r="C8" s="8">
        <f>SUM(C5:C7)</f>
        <v>1360800</v>
      </c>
      <c r="D8" s="7" t="s">
        <v>118</v>
      </c>
      <c r="E8" s="8">
        <f>SUM(E5:E7)</f>
        <v>1359500</v>
      </c>
      <c r="F8" s="4"/>
      <c r="G8" s="4"/>
      <c r="H8" s="4"/>
      <c r="I8" s="4"/>
    </row>
    <row r="9" spans="2:9" ht="16.5">
      <c r="B9" s="4"/>
      <c r="C9" s="4"/>
      <c r="D9" s="4"/>
      <c r="E9" s="4"/>
      <c r="F9" s="4"/>
      <c r="G9" s="4"/>
      <c r="H9" s="4"/>
      <c r="I9" s="4"/>
    </row>
    <row r="10" spans="2:9" ht="16.5">
      <c r="B10" s="8">
        <f>SUM(C8-E8)</f>
        <v>1300</v>
      </c>
      <c r="C10" s="4"/>
      <c r="D10" s="8" t="s">
        <v>130</v>
      </c>
      <c r="E10" s="4"/>
      <c r="F10" s="4"/>
      <c r="G10" s="4"/>
      <c r="H10" s="4"/>
      <c r="I10" s="4"/>
    </row>
    <row r="11" spans="2:9" ht="16.5">
      <c r="B11" s="141"/>
      <c r="C11" s="4"/>
      <c r="D11" s="4"/>
      <c r="E11" s="4"/>
      <c r="F11" s="4"/>
      <c r="G11" s="4"/>
      <c r="H11" s="4"/>
      <c r="I11" s="4"/>
    </row>
    <row r="12" spans="2:9" ht="16.5">
      <c r="B12" s="4"/>
      <c r="C12" s="4"/>
      <c r="D12" s="4"/>
      <c r="E12" s="4"/>
      <c r="F12" s="4"/>
      <c r="G12" s="4"/>
      <c r="H12" s="4"/>
      <c r="I12" s="4"/>
    </row>
    <row r="13" spans="2:3" ht="12.75">
      <c r="B13" s="139" t="s">
        <v>153</v>
      </c>
      <c r="C13" s="181">
        <v>44151</v>
      </c>
    </row>
    <row r="14" ht="12.75">
      <c r="B14" s="139" t="s">
        <v>156</v>
      </c>
    </row>
    <row r="15" spans="1:5" ht="12.75">
      <c r="A15" s="142"/>
      <c r="B15" s="142"/>
      <c r="C15" s="142"/>
      <c r="D15" s="142"/>
      <c r="E15" s="142"/>
    </row>
    <row r="16" s="143" customFormat="1" ht="12.75"/>
    <row r="17" spans="1:3" s="143" customFormat="1" ht="16.5">
      <c r="A17" s="144"/>
      <c r="B17" s="144" t="s">
        <v>151</v>
      </c>
      <c r="C17" s="144"/>
    </row>
    <row r="18" s="143" customFormat="1" ht="12.75"/>
    <row r="19" spans="2:5" ht="16.5">
      <c r="B19" s="6" t="s">
        <v>119</v>
      </c>
      <c r="C19" s="4"/>
      <c r="D19" s="4"/>
      <c r="E19" s="4"/>
    </row>
    <row r="20" spans="2:5" ht="16.5">
      <c r="B20" s="4"/>
      <c r="C20" s="4"/>
      <c r="D20" s="4"/>
      <c r="E20" s="4"/>
    </row>
    <row r="21" spans="1:5" ht="16.5">
      <c r="A21" s="140"/>
      <c r="B21" s="4" t="s">
        <v>114</v>
      </c>
      <c r="C21" s="140"/>
      <c r="D21" s="4" t="s">
        <v>1</v>
      </c>
      <c r="E21" s="5"/>
    </row>
    <row r="22" spans="2:5" ht="16.5">
      <c r="B22" s="4" t="s">
        <v>115</v>
      </c>
      <c r="C22" s="5"/>
      <c r="D22" s="4" t="s">
        <v>106</v>
      </c>
      <c r="E22" s="5"/>
    </row>
    <row r="23" spans="2:5" ht="16.5">
      <c r="B23" s="4" t="s">
        <v>104</v>
      </c>
      <c r="C23" s="5"/>
      <c r="D23" s="4" t="s">
        <v>116</v>
      </c>
      <c r="E23" s="5"/>
    </row>
    <row r="24" spans="2:5" ht="16.5">
      <c r="B24" s="7" t="s">
        <v>117</v>
      </c>
      <c r="C24" s="8">
        <f>SUM(C21:C23)</f>
        <v>0</v>
      </c>
      <c r="D24" s="7" t="s">
        <v>118</v>
      </c>
      <c r="E24" s="8">
        <f>SUM(E21:E23)</f>
        <v>0</v>
      </c>
    </row>
    <row r="25" spans="2:5" ht="16.5">
      <c r="B25" s="4"/>
      <c r="C25" s="4"/>
      <c r="D25" s="4"/>
      <c r="E25" s="4"/>
    </row>
    <row r="26" spans="2:5" ht="16.5">
      <c r="B26" s="8">
        <f>SUM(C24-E24)</f>
        <v>0</v>
      </c>
      <c r="C26" s="4"/>
      <c r="D26" s="8" t="s">
        <v>130</v>
      </c>
      <c r="E26" s="4"/>
    </row>
    <row r="27" spans="2:5" ht="16.5">
      <c r="B27" s="141"/>
      <c r="C27" s="4"/>
      <c r="D27" s="4"/>
      <c r="E27" s="4"/>
    </row>
    <row r="28" spans="2:5" ht="16.5">
      <c r="B28" s="4"/>
      <c r="C28" s="4"/>
      <c r="D28" s="4"/>
      <c r="E28" s="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Mesto Gbely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gkovacova</dc:creator>
  <cp:keywords/>
  <dc:description/>
  <cp:lastModifiedBy>MEOT</cp:lastModifiedBy>
  <cp:lastPrinted>2019-12-01T23:23:04Z</cp:lastPrinted>
  <dcterms:created xsi:type="dcterms:W3CDTF">2012-08-28T11:45:31Z</dcterms:created>
  <dcterms:modified xsi:type="dcterms:W3CDTF">2020-11-16T07:02:39Z</dcterms:modified>
  <cp:category/>
  <cp:version/>
  <cp:contentType/>
  <cp:contentStatus/>
</cp:coreProperties>
</file>